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tabRatio="599" activeTab="0"/>
  </bookViews>
  <sheets>
    <sheet name="pl" sheetId="1" r:id="rId1"/>
    <sheet name="bs" sheetId="2" r:id="rId2"/>
    <sheet name="ChangesInEquity" sheetId="3" r:id="rId3"/>
    <sheet name="CashFlow " sheetId="4" r:id="rId4"/>
    <sheet name="notes" sheetId="5" r:id="rId5"/>
  </sheets>
  <definedNames>
    <definedName name="_xlnm.Print_Area" localSheetId="1">'bs'!$A$1:$J$58</definedName>
    <definedName name="_xlnm.Print_Area" localSheetId="3">'CashFlow '!$A$1:$F$48</definedName>
    <definedName name="_xlnm.Print_Area" localSheetId="2">'ChangesInEquity'!$A$1:$L$50</definedName>
    <definedName name="_xlnm.Print_Area" localSheetId="4">'notes'!$A$1:$I$298</definedName>
    <definedName name="_xlnm.Print_Area" localSheetId="0">'pl'!$A$1:$K$53</definedName>
  </definedNames>
  <calcPr fullCalcOnLoad="1"/>
</workbook>
</file>

<file path=xl/sharedStrings.xml><?xml version="1.0" encoding="utf-8"?>
<sst xmlns="http://schemas.openxmlformats.org/spreadsheetml/2006/main" count="316" uniqueCount="262">
  <si>
    <r>
      <t xml:space="preserve">On 27 December 2002, the Company issued RM200,000,000 nominal amount of 7-year 3% Fixed Rate Bonds ('Bonds') together with 88,040,592 detachable warrants at 100% of the nominal amounts of the Bonds. The Bonds was structured on a "Bought deal" basis.                                                                                                                                                                                                                                                                                                                     </t>
    </r>
    <r>
      <rPr>
        <sz val="12"/>
        <color indexed="9"/>
        <rFont val="Times New Roman"/>
        <family val="1"/>
      </rPr>
      <t xml:space="preserve">b </t>
    </r>
    <r>
      <rPr>
        <sz val="12"/>
        <rFont val="Times New Roman"/>
        <family val="1"/>
      </rPr>
      <t xml:space="preserve">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</si>
  <si>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Decrease /(Increase)in working capital</t>
  </si>
  <si>
    <t>-5-</t>
  </si>
  <si>
    <t>-6-</t>
  </si>
  <si>
    <t>-7-</t>
  </si>
  <si>
    <t>-8-</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</si>
  <si>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</si>
  <si>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</si>
  <si>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</si>
  <si>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</si>
  <si>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</si>
  <si>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</si>
  <si>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CUMULATIVE</t>
  </si>
  <si>
    <t xml:space="preserve">RM'000 </t>
  </si>
  <si>
    <t>RM'000</t>
  </si>
  <si>
    <t>Taxation</t>
  </si>
  <si>
    <t>- 2 -</t>
  </si>
  <si>
    <t>AS AT</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</si>
  <si>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</si>
  <si>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</si>
  <si>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</si>
  <si>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</si>
  <si>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</si>
  <si>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</si>
  <si>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</si>
  <si>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</si>
  <si>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</si>
  <si>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</si>
  <si>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</si>
  <si>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</si>
  <si>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</si>
  <si>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</si>
  <si>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</si>
  <si>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</si>
  <si>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</si>
  <si>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</si>
  <si>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</si>
  <si>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</si>
  <si>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Off Balance Sheet Financial Instruments</t>
  </si>
  <si>
    <t>Review of Performance of the Company and its Principal Subsidiaries</t>
  </si>
  <si>
    <t>Variance of Actual Profit  from Forecast Profit</t>
  </si>
  <si>
    <t>Not applicable.</t>
  </si>
  <si>
    <t>By Order of the Board</t>
  </si>
  <si>
    <t>E YAGAMBARAM</t>
  </si>
  <si>
    <t>Company Secretary</t>
  </si>
  <si>
    <t>(AUDITED)</t>
  </si>
  <si>
    <t>Investment in Associated Companies</t>
  </si>
  <si>
    <t>Long Term Investments</t>
  </si>
  <si>
    <t>Research and Development Expenditure</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</si>
  <si>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</si>
  <si>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</si>
  <si>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</si>
  <si>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</si>
  <si>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</si>
  <si>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</si>
  <si>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</si>
  <si>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</si>
  <si>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</si>
  <si>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</si>
  <si>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</si>
  <si>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</si>
  <si>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</si>
  <si>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</si>
  <si>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</si>
  <si>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</si>
  <si>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</si>
  <si>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</si>
  <si>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</si>
  <si>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</si>
  <si>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Provision for diminution in value</t>
  </si>
  <si>
    <t>At Book Value</t>
  </si>
  <si>
    <t>Market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</si>
  <si>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</si>
  <si>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</si>
  <si>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</si>
  <si>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</si>
  <si>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Interest expense</t>
  </si>
  <si>
    <t>Interest income</t>
  </si>
  <si>
    <t>Other Capital Reserves</t>
  </si>
  <si>
    <t>price</t>
  </si>
  <si>
    <t>purchased</t>
  </si>
  <si>
    <t>paid</t>
  </si>
  <si>
    <t>Loans</t>
  </si>
  <si>
    <t xml:space="preserve">      Unsecured term loans in US Dollars</t>
  </si>
  <si>
    <t xml:space="preserve">      Secured term loans in Ringgit Malaysia</t>
  </si>
  <si>
    <t xml:space="preserve">      Unsecured term loans in Ringgit Malaysia</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</si>
  <si>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</si>
  <si>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</si>
  <si>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</si>
  <si>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</si>
  <si>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</si>
  <si>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</si>
  <si>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Receivables</t>
  </si>
  <si>
    <t>Other Receivables</t>
  </si>
  <si>
    <t>Trade Payables</t>
  </si>
  <si>
    <t>Other Payables</t>
  </si>
  <si>
    <t>Hire Purchase Creditor</t>
  </si>
  <si>
    <t>Revaluation Reserve</t>
  </si>
  <si>
    <t>Year-To-Date</t>
  </si>
  <si>
    <t>Total purchases and disposals of quoted securities were as follows:</t>
  </si>
  <si>
    <t>Total Sale Proceeds</t>
  </si>
  <si>
    <t xml:space="preserve">  In respect of profit for the year</t>
  </si>
  <si>
    <t xml:space="preserve">  Reversal for the year</t>
  </si>
  <si>
    <t>October</t>
  </si>
  <si>
    <t>November</t>
  </si>
  <si>
    <t>Prospects for the remaining period to the end of the financial year</t>
  </si>
  <si>
    <t xml:space="preserve">  Under/(Over) provision in respect of previous years</t>
  </si>
  <si>
    <t>Profit on Sale of Unquoted Investments and/or Properties</t>
  </si>
  <si>
    <t>Total Profit on Disposal</t>
  </si>
  <si>
    <t>Real Property Gain Tax</t>
  </si>
  <si>
    <t>Profit on sale of unquoted investments and/or properties are as follows:</t>
  </si>
  <si>
    <t>Profit on sale of unquoted investments</t>
  </si>
  <si>
    <t>Profit on sale of properties</t>
  </si>
  <si>
    <t>Quarter 1,</t>
  </si>
  <si>
    <t>(Figures in RM'000)</t>
  </si>
  <si>
    <t>Operating profit</t>
  </si>
  <si>
    <t>Profit before tax</t>
  </si>
  <si>
    <t>Tax</t>
  </si>
  <si>
    <t>Profit after tax</t>
  </si>
  <si>
    <t>Minority shareholders' interests</t>
  </si>
  <si>
    <t xml:space="preserve">Net profit </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</si>
  <si>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</si>
  <si>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</si>
  <si>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</si>
  <si>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</si>
  <si>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</si>
  <si>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</si>
  <si>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</si>
  <si>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</si>
  <si>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</si>
  <si>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</si>
  <si>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</si>
  <si>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</si>
  <si>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</si>
  <si>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</si>
  <si>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</si>
  <si>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</si>
  <si>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</si>
  <si>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</si>
  <si>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</si>
  <si>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</si>
  <si>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</si>
  <si>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Net profit/(loss) for the period</t>
  </si>
  <si>
    <t>Dividends</t>
  </si>
  <si>
    <t>CASH FLOWS FROM OPERATING ACTIVITIES</t>
  </si>
  <si>
    <t xml:space="preserve">Operating profit before working capital changes </t>
  </si>
  <si>
    <t>Cash generated from operations</t>
  </si>
  <si>
    <t>Tax paid</t>
  </si>
  <si>
    <t>Net cash generated from operating activities</t>
  </si>
  <si>
    <t>CASH FLOWS FROM INVESTING ACTIVITIES</t>
  </si>
  <si>
    <t>CASH FLOWS FROM FINANCING ACTIVITIES</t>
  </si>
  <si>
    <t>Dividends paid</t>
  </si>
  <si>
    <t>EQUIVALENTS</t>
  </si>
  <si>
    <t>CASH AND CASH EQUIVALENTS AT BEGINNING</t>
  </si>
  <si>
    <t>OF PERIOD</t>
  </si>
  <si>
    <t>Explanatory comments about the seasonality or cyclicality of interim operations</t>
  </si>
  <si>
    <t xml:space="preserve">Changes in prior estimates of amounts which materially affects the current interim period </t>
  </si>
  <si>
    <t>Issuances, cancellations, repurchases, resale and repayments of debt and equity securities</t>
  </si>
  <si>
    <t>Segment information</t>
  </si>
  <si>
    <t>Segment Revenue   (RM'000)</t>
  </si>
  <si>
    <t>Inter-segment elimination</t>
  </si>
  <si>
    <t>Unallocated expenses</t>
  </si>
  <si>
    <t>The valuations of land and buildings have been brought forward, without amendment from the previous annual financial statements.</t>
  </si>
  <si>
    <t>Effect of changes in the composition of the enterprise</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</si>
  <si>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</si>
  <si>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</si>
  <si>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</si>
  <si>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</si>
  <si>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</si>
  <si>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</si>
  <si>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</si>
  <si>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</si>
  <si>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</si>
  <si>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</si>
  <si>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Effects of shares purchased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</si>
  <si>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</si>
  <si>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</si>
  <si>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</si>
  <si>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</si>
  <si>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</si>
  <si>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</si>
  <si>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Sale of products to an associate, Usaha Kimia (Malaysia) Sdn Bhd</t>
  </si>
  <si>
    <t>-3-</t>
  </si>
  <si>
    <t>-4-</t>
  </si>
  <si>
    <t>-9-</t>
  </si>
  <si>
    <t>Segment Profit before tax (RM'000)</t>
  </si>
  <si>
    <t>Distributable</t>
  </si>
  <si>
    <t>There were no material changes in the prior estimates which would materially affect the current interim period.</t>
  </si>
  <si>
    <t>CONDENSED CONSOLIDATED CASH FLOW STATEMENT</t>
  </si>
  <si>
    <t>CONDENSED CONSOLIDATED INCOME STATEMENTS</t>
  </si>
  <si>
    <t>CONDENSED CONSOLIDATED BALANCE SHEETS</t>
  </si>
  <si>
    <t>CONDENSED CONSOLIDATED STATEMENT OF CHANGES IN EQUITY</t>
  </si>
  <si>
    <t>Basis of preparation</t>
  </si>
  <si>
    <t>Non - Distributable</t>
  </si>
  <si>
    <t>Disclosure of audit report qualification</t>
  </si>
  <si>
    <t>Dividend</t>
  </si>
  <si>
    <t>Adjustments</t>
  </si>
  <si>
    <t>This is not applicable as the audit report issued for the preceding annual financial statements was unqualified.</t>
  </si>
  <si>
    <t>Balance at 31 December 2002</t>
  </si>
  <si>
    <t>31.12.02</t>
  </si>
  <si>
    <t>Treasury</t>
  </si>
  <si>
    <t>Shares</t>
  </si>
  <si>
    <t>Shares buy back</t>
  </si>
  <si>
    <t>Bank overdraft</t>
  </si>
  <si>
    <t>2002</t>
  </si>
  <si>
    <t>Cash and Cash Equivalents</t>
  </si>
  <si>
    <t>Cash and Bank</t>
  </si>
  <si>
    <t>Over provision for final dividend for year 2000</t>
  </si>
  <si>
    <t>because of nature and size</t>
  </si>
  <si>
    <t xml:space="preserve">Nature and amount of items affecting assets, liabilities, equity, net income or cash flows that are unusual </t>
  </si>
  <si>
    <t>There were no unusual items which affected assets, liabilities, equity, net income or cash flows.</t>
  </si>
  <si>
    <t>QUARTER 1</t>
  </si>
  <si>
    <t>3 MONTHS</t>
  </si>
  <si>
    <t>(UNAUDITED)</t>
  </si>
  <si>
    <t>31.03.03</t>
  </si>
  <si>
    <t xml:space="preserve">The financial statements of the Group are prepared using the same accounting policies, methods of computation and basis of consolidation as those used in the preparation of the most recent annual financial statements.                                                                                                                                                                                                                                                                                                                                                                                                                                                                                                                                              </t>
  </si>
  <si>
    <t>Balance at 1 January 2003</t>
  </si>
  <si>
    <t>Increase in Share Capital through ESOS</t>
  </si>
  <si>
    <t>Balance at 31 March 2003</t>
  </si>
  <si>
    <t xml:space="preserve">The interim financial report should be read in conjunction with the audited statements for the year ended 31 December 2002.                  </t>
  </si>
  <si>
    <t>No dividend was paid in the current quarter.</t>
  </si>
  <si>
    <t>Quarter 1</t>
  </si>
  <si>
    <t>Loan guarantee given to a subsidiary is RM16,340,000.</t>
  </si>
  <si>
    <t>Commitments as at 31 March 2003 are as follows:</t>
  </si>
  <si>
    <t>Effect of warrants (A)('000)</t>
  </si>
  <si>
    <t>Effect of warrants (B)('000)</t>
  </si>
  <si>
    <t>ESOS</t>
  </si>
  <si>
    <t>No dividend was declared in the first quarter of 2003.</t>
  </si>
  <si>
    <t>3 months to</t>
  </si>
  <si>
    <t>31-Mar -03</t>
  </si>
  <si>
    <t>FOR THE FINANCIAL QUARTER ENDED 31MARCH 2003</t>
  </si>
  <si>
    <t>The Group's unaudited results for the financial quarter and period ended 31 March 2003 are summarised as below:</t>
  </si>
  <si>
    <t>Investments in quoted shares as at 31 March 2003 were as follows:</t>
  </si>
  <si>
    <t>The Group borrowings as at 31 March 2003 were as follows:</t>
  </si>
  <si>
    <t>CASH AND CASH EQUIVALENTS AT PERIOD END</t>
  </si>
  <si>
    <t>There were no major changes in the composition of the Group for the current quarter.</t>
  </si>
  <si>
    <t>NET (DECREASE)/INCREASE IN CASH AND CASH</t>
  </si>
  <si>
    <t xml:space="preserve">On 27 December  2002, the Company issued RM 200,0000,000 nominal amount of 7 years 3% Fixed Rate Bonds together with detached warrants of 88,040,592. The warrants were subscribed by the warrant subscriber (AmMerchant Bank Berhad) and subsequently offered the warrants to the shareholders of the Company on the basis of one (1) warrant for every four (4) existing shareholdings held. The warrants were listed on 20 March 2003.                                                                                               </t>
  </si>
  <si>
    <t>There was also a repurchase of  1,738,000 shares amounting to RM2,508,000 during the quarter.</t>
  </si>
  <si>
    <t>Taxation charge of the Group for the current quarter and financial period was as follows:</t>
  </si>
  <si>
    <t>The warrants were issued on 20 March 2003.</t>
  </si>
  <si>
    <t>Net cash generated from investing activities</t>
  </si>
  <si>
    <t>Net cash used in financing activities</t>
  </si>
  <si>
    <t>Amount (RM)</t>
  </si>
  <si>
    <t>Utilised as at 31 March 2003</t>
  </si>
  <si>
    <t>Balance</t>
  </si>
  <si>
    <t>Rationalisation of pharmaceutical Manufacturing operations of the UPHA Group and CCM Pharma</t>
  </si>
  <si>
    <t>Nil</t>
  </si>
  <si>
    <t>Refinancing of existing term loans</t>
  </si>
  <si>
    <t>Working capital requirements of the CCM Group</t>
  </si>
  <si>
    <t>On  22 April 2003, the Company entered into an agreement with Daniel R. Baty to dispose its 51% share holding in Columbia Pacific Healthcare Sdn Bhd. The disposal will be completed within the next 2 years.</t>
  </si>
  <si>
    <t>Progress of the utilization of proceeds from the issuance of Bonds pursuant to the Offer for Sale are as follows:</t>
  </si>
  <si>
    <t>Pursuant to the ESOS, which became effective on 18 December 2002, 45,000 shares at RM1.36 per shares were subscribed in the current quarter.</t>
  </si>
  <si>
    <t>Material events subsequent to the end of the financial period</t>
  </si>
  <si>
    <t>The Group did not have any financial instruments with off balance sheet risk as at 1 May 2003, the latest practicable date which is not earlier than 7 days from the date of issue of this quarterly report.</t>
  </si>
  <si>
    <t xml:space="preserve">The Group is not engaged in any material litigation as at 1 May 2003, the latest practical date which is not earlier than 7 days from the date of this quarterly report. </t>
  </si>
  <si>
    <t>8 May 2003</t>
  </si>
  <si>
    <t>Turnover for the quarter increased by approximately 11% compared to the preceding quarter  due to  higher sales achieved by most business sectors. The Profit before tax increased by 63% compared to the preceding quarter mainly due to higher profits from the Chemicals Division and the profit on sale of investments of RM5.6mil.</t>
  </si>
  <si>
    <t>The lower effective tax rate compared to the statutory rate is mainly due to profit on disposal of investments, which is not taxable. The increase in the effective tax rate in the current quarter compared to the corresponding quarter last year is because the profit before tax for the corresponding quarter last year includes RM9.7mil in respect of profit on sale of investments (RM5.6mil, Quarter 1, 2003).</t>
  </si>
  <si>
    <t>The Fertilizers and Chemicals Division are expected to perform better while other business sectors are expected to perform at a similar level as the current quarter.</t>
  </si>
  <si>
    <t>Turnover increased by 21% compared to the corresponding period last year  due to higher sales achieved by all business sectors. However profit before tax was 22% lower compared to the corresponding quarter last year as profit before tax for the current quarter include profit on sale of investments of RM5.6mil compared to RM9.7mil for the corresponding quarter last year.</t>
  </si>
  <si>
    <t>Share of profits of associates</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</si>
</sst>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s>
  <fonts count="10">
    <font>
      <sz val="10"/>
      <name val="Book Antiqua"/>
      <family val="0"/>
    </font>
    <font>
      <sz val="12"/>
      <name val="Times New Roman"/>
      <family val="1"/>
    </font>
    <font>
      <b/>
      <sz val="12"/>
      <name val="Times New Roman"/>
      <family val="1"/>
    </font>
    <font>
      <b/>
      <sz val="12"/>
      <color indexed="8"/>
      <name val="Times New Roman"/>
      <family val="1"/>
    </font>
    <font>
      <sz val="12"/>
      <color indexed="8"/>
      <name val="Times New Roman"/>
      <family val="1"/>
    </font>
    <font>
      <sz val="10"/>
      <name val="Arial"/>
      <family val="0"/>
    </font>
    <font>
      <u val="single"/>
      <sz val="10"/>
      <color indexed="12"/>
      <name val="Book Antiqua"/>
      <family val="0"/>
    </font>
    <font>
      <u val="single"/>
      <sz val="10"/>
      <color indexed="36"/>
      <name val="Book Antiqua"/>
      <family val="0"/>
    </font>
    <font>
      <sz val="11"/>
      <name val="Times New Roman"/>
      <family val="1"/>
    </font>
    <font>
      <sz val="12"/>
      <color indexed="9"/>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91">
    <xf numFmtId="0" fontId="0" fillId="0" borderId="0" xfId="0" applyAlignment="1">
      <alignment/>
    </xf>
    <xf numFmtId="0" fontId="1" fillId="0" borderId="0" xfId="0" applyFont="1" applyAlignment="1">
      <alignment/>
    </xf>
    <xf numFmtId="9"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1"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2" fillId="0" borderId="3" xfId="0" applyNumberFormat="1" applyFont="1" applyBorder="1" applyAlignment="1">
      <alignment/>
    </xf>
    <xf numFmtId="182" fontId="2"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2" fontId="1" fillId="0" borderId="2" xfId="0" applyNumberFormat="1" applyFont="1" applyBorder="1" applyAlignment="1">
      <alignment horizontal="right"/>
    </xf>
    <xf numFmtId="0" fontId="1" fillId="0" borderId="9" xfId="0" applyFont="1" applyBorder="1" applyAlignment="1">
      <alignment/>
    </xf>
    <xf numFmtId="3" fontId="1" fillId="0" borderId="2" xfId="0" applyNumberFormat="1" applyFont="1" applyBorder="1" applyAlignment="1">
      <alignment horizontal="right"/>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182" fontId="1" fillId="0" borderId="12" xfId="0" applyNumberFormat="1" applyFont="1" applyBorder="1" applyAlignment="1">
      <alignment/>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1" fillId="0" borderId="16"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3" fontId="1" fillId="0" borderId="0" xfId="0" applyNumberFormat="1" applyFont="1" applyBorder="1" applyAlignment="1">
      <alignment/>
    </xf>
    <xf numFmtId="0" fontId="1" fillId="0" borderId="17" xfId="0" applyFont="1" applyBorder="1" applyAlignment="1">
      <alignment/>
    </xf>
    <xf numFmtId="0" fontId="1" fillId="0" borderId="18" xfId="0" applyFont="1"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0" fontId="1" fillId="0" borderId="0" xfId="0" applyFont="1" applyAlignment="1">
      <alignment horizontal="left" vertical="top"/>
    </xf>
    <xf numFmtId="37" fontId="1" fillId="0" borderId="0" xfId="15" applyNumberFormat="1" applyFont="1" applyAlignment="1">
      <alignment horizontal="right" vertical="top" wrapText="1"/>
    </xf>
    <xf numFmtId="37" fontId="1" fillId="0" borderId="3" xfId="0" applyNumberFormat="1" applyFont="1" applyBorder="1" applyAlignment="1">
      <alignment horizontal="right" vertical="top" wrapText="1"/>
    </xf>
    <xf numFmtId="37" fontId="1" fillId="0" borderId="0" xfId="0" applyNumberFormat="1" applyFont="1" applyBorder="1" applyAlignment="1">
      <alignment horizontal="right" vertical="top" wrapText="1"/>
    </xf>
    <xf numFmtId="0" fontId="3" fillId="0" borderId="0" xfId="0" applyFont="1" applyAlignment="1">
      <alignment/>
    </xf>
    <xf numFmtId="0" fontId="1" fillId="0" borderId="0" xfId="0" applyFont="1" applyBorder="1" applyAlignment="1">
      <alignment horizontal="left" vertical="top" wrapText="1"/>
    </xf>
    <xf numFmtId="182" fontId="1" fillId="0" borderId="14" xfId="0" applyNumberFormat="1" applyFont="1" applyBorder="1" applyAlignment="1">
      <alignment/>
    </xf>
    <xf numFmtId="0" fontId="1" fillId="0" borderId="10" xfId="0" applyFont="1" applyBorder="1" applyAlignment="1">
      <alignment horizontal="center" vertical="center"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1" fillId="0" borderId="9" xfId="0" applyFont="1" applyBorder="1" applyAlignment="1">
      <alignment horizontal="left" vertical="top" wrapText="1"/>
    </xf>
    <xf numFmtId="0" fontId="1" fillId="0" borderId="13" xfId="0" applyFont="1" applyBorder="1" applyAlignment="1">
      <alignment horizontal="left" vertical="top" wrapText="1"/>
    </xf>
    <xf numFmtId="37" fontId="1" fillId="0" borderId="13" xfId="0" applyNumberFormat="1" applyFont="1" applyBorder="1" applyAlignment="1">
      <alignment horizontal="left" vertical="top" wrapText="1"/>
    </xf>
    <xf numFmtId="0" fontId="3" fillId="0" borderId="0" xfId="0" applyFont="1" applyAlignment="1">
      <alignment vertical="top"/>
    </xf>
    <xf numFmtId="0" fontId="1" fillId="0" borderId="0" xfId="0" applyFont="1" applyAlignment="1">
      <alignment horizontal="center" vertical="top"/>
    </xf>
    <xf numFmtId="0" fontId="1" fillId="0" borderId="5" xfId="0" applyFont="1" applyBorder="1" applyAlignment="1">
      <alignment horizontal="left" vertical="top" wrapText="1"/>
    </xf>
    <xf numFmtId="43" fontId="1" fillId="0" borderId="2" xfId="15" applyFont="1" applyBorder="1" applyAlignment="1">
      <alignment/>
    </xf>
    <xf numFmtId="182" fontId="1" fillId="0" borderId="2" xfId="0" applyNumberFormat="1" applyFont="1" applyFill="1" applyBorder="1" applyAlignment="1">
      <alignment/>
    </xf>
    <xf numFmtId="43" fontId="2" fillId="0" borderId="2" xfId="15" applyFont="1" applyBorder="1" applyAlignment="1">
      <alignment/>
    </xf>
    <xf numFmtId="37" fontId="1" fillId="0" borderId="12" xfId="15" applyNumberFormat="1" applyFont="1" applyBorder="1" applyAlignment="1">
      <alignment horizontal="right" vertical="top" wrapText="1"/>
    </xf>
    <xf numFmtId="187" fontId="2" fillId="0" borderId="0" xfId="15" applyNumberFormat="1" applyFont="1" applyAlignment="1">
      <alignment/>
    </xf>
    <xf numFmtId="187" fontId="1" fillId="0" borderId="0" xfId="15" applyNumberFormat="1" applyFont="1" applyAlignment="1">
      <alignment/>
    </xf>
    <xf numFmtId="0" fontId="2" fillId="0" borderId="0" xfId="0" applyNumberFormat="1" applyFont="1" applyAlignment="1">
      <alignment horizontal="right" vertical="top"/>
    </xf>
    <xf numFmtId="0" fontId="1" fillId="0" borderId="0" xfId="0" applyFont="1" applyFill="1" applyAlignment="1">
      <alignment vertical="top" wrapText="1"/>
    </xf>
    <xf numFmtId="37" fontId="1" fillId="0" borderId="0" xfId="0" applyNumberFormat="1" applyFont="1" applyFill="1" applyAlignment="1">
      <alignment/>
    </xf>
    <xf numFmtId="0" fontId="2" fillId="0" borderId="0" xfId="22" applyFont="1">
      <alignment/>
      <protection/>
    </xf>
    <xf numFmtId="0" fontId="1" fillId="0" borderId="0" xfId="22" applyFont="1">
      <alignment/>
      <protection/>
    </xf>
    <xf numFmtId="171" fontId="1" fillId="0" borderId="0" xfId="17" applyFont="1" applyAlignment="1">
      <alignment/>
    </xf>
    <xf numFmtId="0" fontId="2" fillId="0" borderId="0" xfId="22" applyFont="1" applyAlignment="1">
      <alignment horizontal="center"/>
      <protection/>
    </xf>
    <xf numFmtId="15" fontId="2" fillId="0" borderId="0" xfId="22" applyNumberFormat="1" applyFont="1" applyAlignment="1" quotePrefix="1">
      <alignment horizontal="center"/>
      <protection/>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xf>
    <xf numFmtId="43" fontId="1" fillId="0" borderId="0" xfId="15" applyFont="1" applyAlignment="1">
      <alignment horizontal="left" vertical="top" wrapText="1"/>
    </xf>
    <xf numFmtId="187" fontId="1" fillId="0" borderId="0" xfId="15" applyNumberFormat="1" applyFont="1" applyAlignment="1">
      <alignment horizontal="left" vertical="top" wrapText="1"/>
    </xf>
    <xf numFmtId="187" fontId="1" fillId="0" borderId="0" xfId="0" applyNumberFormat="1" applyFont="1" applyAlignment="1">
      <alignment horizontal="left" vertical="top" wrapText="1"/>
    </xf>
    <xf numFmtId="0" fontId="1" fillId="0" borderId="8" xfId="0" applyFont="1" applyBorder="1" applyAlignment="1">
      <alignment horizontal="right" vertical="top" wrapText="1"/>
    </xf>
    <xf numFmtId="43" fontId="1" fillId="0" borderId="0" xfId="15" applyFont="1" applyBorder="1" applyAlignment="1">
      <alignment horizontal="left" vertical="top" wrapText="1"/>
    </xf>
    <xf numFmtId="187" fontId="1" fillId="0" borderId="0" xfId="15" applyNumberFormat="1" applyFont="1" applyBorder="1" applyAlignment="1">
      <alignment horizontal="left" vertical="top" wrapText="1"/>
    </xf>
    <xf numFmtId="187" fontId="1" fillId="0" borderId="0" xfId="0" applyNumberFormat="1" applyFont="1" applyBorder="1" applyAlignment="1">
      <alignment horizontal="left" vertical="top" wrapText="1"/>
    </xf>
    <xf numFmtId="43" fontId="1" fillId="0" borderId="0" xfId="15" applyNumberFormat="1" applyFont="1" applyAlignment="1">
      <alignment horizontal="left" vertical="top" wrapText="1"/>
    </xf>
    <xf numFmtId="187" fontId="1" fillId="0" borderId="0" xfId="15" applyNumberFormat="1" applyFont="1" applyFill="1" applyAlignment="1">
      <alignment horizontal="left" vertical="top" wrapText="1"/>
    </xf>
    <xf numFmtId="0" fontId="1" fillId="0" borderId="0" xfId="0" applyFont="1" applyFill="1" applyBorder="1" applyAlignment="1">
      <alignment horizontal="left" vertical="center"/>
    </xf>
    <xf numFmtId="0" fontId="1" fillId="0" borderId="0" xfId="0" applyFont="1" applyAlignment="1">
      <alignment horizontal="justify"/>
    </xf>
    <xf numFmtId="37" fontId="2" fillId="0" borderId="0" xfId="15" applyNumberFormat="1" applyFont="1" applyAlignment="1">
      <alignment/>
    </xf>
    <xf numFmtId="37" fontId="1" fillId="0" borderId="0" xfId="15" applyNumberFormat="1" applyFont="1" applyAlignment="1">
      <alignment/>
    </xf>
    <xf numFmtId="37" fontId="2" fillId="0" borderId="0" xfId="15" applyNumberFormat="1" applyFont="1" applyAlignment="1">
      <alignment horizontal="center"/>
    </xf>
    <xf numFmtId="37" fontId="1" fillId="0" borderId="0" xfId="15" applyNumberFormat="1" applyFont="1" applyBorder="1" applyAlignment="1">
      <alignment/>
    </xf>
    <xf numFmtId="199" fontId="1" fillId="0" borderId="0" xfId="17" applyNumberFormat="1" applyFont="1" applyFill="1" applyAlignment="1">
      <alignment/>
    </xf>
    <xf numFmtId="187" fontId="1" fillId="0" borderId="0" xfId="0" applyNumberFormat="1" applyFont="1" applyBorder="1" applyAlignment="1">
      <alignment/>
    </xf>
    <xf numFmtId="0" fontId="4" fillId="0" borderId="0" xfId="0" applyFont="1" applyAlignment="1">
      <alignment horizontal="left" vertical="top" wrapText="1"/>
    </xf>
    <xf numFmtId="0" fontId="2" fillId="0" borderId="0" xfId="22" applyFont="1" applyAlignment="1" quotePrefix="1">
      <alignment horizontal="right"/>
      <protection/>
    </xf>
    <xf numFmtId="3" fontId="1" fillId="0" borderId="0" xfId="0" applyNumberFormat="1" applyFont="1" applyFill="1" applyBorder="1" applyAlignment="1">
      <alignment/>
    </xf>
    <xf numFmtId="43" fontId="2" fillId="0" borderId="2" xfId="15" applyFont="1" applyBorder="1" applyAlignment="1">
      <alignment horizontal="right"/>
    </xf>
    <xf numFmtId="43" fontId="1" fillId="0" borderId="12" xfId="15" applyFont="1" applyBorder="1" applyAlignment="1">
      <alignment horizontal="center" vertical="top" wrapText="1"/>
    </xf>
    <xf numFmtId="37" fontId="1" fillId="0" borderId="13" xfId="0" applyNumberFormat="1" applyFont="1" applyBorder="1" applyAlignment="1">
      <alignment vertical="top" wrapText="1"/>
    </xf>
    <xf numFmtId="37" fontId="1" fillId="0" borderId="7" xfId="0" applyNumberFormat="1" applyFont="1" applyBorder="1" applyAlignment="1">
      <alignment vertical="top" wrapText="1"/>
    </xf>
    <xf numFmtId="0" fontId="1" fillId="0" borderId="14" xfId="0" applyFont="1" applyBorder="1" applyAlignment="1">
      <alignment/>
    </xf>
    <xf numFmtId="37" fontId="1" fillId="0" borderId="0" xfId="0" applyNumberFormat="1" applyFont="1" applyAlignment="1">
      <alignment horizontal="left" vertical="top" wrapText="1"/>
    </xf>
    <xf numFmtId="187" fontId="1" fillId="0" borderId="0" xfId="15" applyNumberFormat="1" applyFont="1" applyAlignment="1">
      <alignment horizontal="center"/>
    </xf>
    <xf numFmtId="37" fontId="1" fillId="0" borderId="0" xfId="0" applyNumberFormat="1" applyFont="1" applyBorder="1" applyAlignment="1">
      <alignment vertical="top" wrapText="1"/>
    </xf>
    <xf numFmtId="0" fontId="2" fillId="0" borderId="0" xfId="0" applyFont="1" applyAlignment="1">
      <alignment horizontal="left" vertical="top" wrapText="1"/>
    </xf>
    <xf numFmtId="199" fontId="2" fillId="0" borderId="0" xfId="17" applyNumberFormat="1" applyFont="1" applyFill="1" applyAlignment="1" quotePrefix="1">
      <alignment horizontal="left"/>
    </xf>
    <xf numFmtId="199" fontId="2" fillId="0" borderId="0" xfId="17" applyNumberFormat="1" applyFont="1" applyFill="1" applyAlignment="1" quotePrefix="1">
      <alignment horizontal="center"/>
    </xf>
    <xf numFmtId="199" fontId="2" fillId="0" borderId="0" xfId="17" applyNumberFormat="1" applyFont="1" applyFill="1" applyAlignment="1">
      <alignment horizontal="center"/>
    </xf>
    <xf numFmtId="199" fontId="1" fillId="0" borderId="0" xfId="17" applyNumberFormat="1" applyFont="1" applyAlignment="1">
      <alignment/>
    </xf>
    <xf numFmtId="199" fontId="1" fillId="0" borderId="8" xfId="17" applyNumberFormat="1" applyFont="1" applyFill="1" applyBorder="1" applyAlignment="1">
      <alignment/>
    </xf>
    <xf numFmtId="199" fontId="1" fillId="0" borderId="0" xfId="22" applyNumberFormat="1" applyFont="1">
      <alignment/>
      <protection/>
    </xf>
    <xf numFmtId="199" fontId="1" fillId="0" borderId="0" xfId="17" applyNumberFormat="1" applyFont="1" applyFill="1" applyBorder="1" applyAlignment="1">
      <alignment/>
    </xf>
    <xf numFmtId="199" fontId="1" fillId="0" borderId="5" xfId="17" applyNumberFormat="1" applyFont="1" applyFill="1" applyBorder="1" applyAlignment="1">
      <alignment/>
    </xf>
    <xf numFmtId="199" fontId="1" fillId="0" borderId="0" xfId="15" applyNumberFormat="1" applyFont="1" applyAlignment="1">
      <alignment horizontal="right" vertical="top" wrapText="1"/>
    </xf>
    <xf numFmtId="182" fontId="1" fillId="0" borderId="2" xfId="0" applyNumberFormat="1" applyFont="1" applyBorder="1" applyAlignment="1">
      <alignment horizontal="center"/>
    </xf>
    <xf numFmtId="199" fontId="1" fillId="0" borderId="0" xfId="15" applyNumberFormat="1" applyFont="1" applyAlignment="1">
      <alignment/>
    </xf>
    <xf numFmtId="199" fontId="2" fillId="0" borderId="0" xfId="15" applyNumberFormat="1" applyFont="1" applyFill="1" applyAlignment="1" quotePrefix="1">
      <alignment horizontal="center"/>
    </xf>
    <xf numFmtId="199" fontId="1" fillId="0" borderId="0" xfId="15" applyNumberFormat="1" applyFont="1" applyFill="1" applyAlignment="1">
      <alignment/>
    </xf>
    <xf numFmtId="199" fontId="1" fillId="0" borderId="10" xfId="15" applyNumberFormat="1" applyFont="1" applyFill="1" applyBorder="1" applyAlignment="1">
      <alignment/>
    </xf>
    <xf numFmtId="187" fontId="1" fillId="0" borderId="0" xfId="0" applyNumberFormat="1" applyFont="1" applyFill="1" applyBorder="1" applyAlignment="1">
      <alignment horizontal="left" vertical="top" wrapText="1"/>
    </xf>
    <xf numFmtId="0" fontId="1" fillId="0" borderId="0" xfId="0" applyFont="1" applyFill="1" applyAlignment="1">
      <alignment horizontal="center"/>
    </xf>
    <xf numFmtId="37" fontId="1" fillId="0" borderId="0" xfId="15" applyNumberFormat="1" applyFont="1" applyAlignment="1">
      <alignment horizontal="center" vertical="top" wrapText="1"/>
    </xf>
    <xf numFmtId="187" fontId="1" fillId="0" borderId="8" xfId="15" applyNumberFormat="1" applyFont="1" applyFill="1" applyBorder="1" applyAlignment="1">
      <alignment horizontal="center" vertical="top" wrapText="1"/>
    </xf>
    <xf numFmtId="187" fontId="1" fillId="0" borderId="0" xfId="15" applyNumberFormat="1" applyFont="1" applyAlignment="1" quotePrefix="1">
      <alignment horizontal="center"/>
    </xf>
    <xf numFmtId="0" fontId="1" fillId="0" borderId="5" xfId="0" applyFont="1" applyBorder="1" applyAlignment="1">
      <alignment horizontal="center"/>
    </xf>
    <xf numFmtId="0" fontId="1" fillId="0" borderId="0" xfId="0" applyNumberFormat="1" applyFont="1" applyAlignment="1">
      <alignment horizontal="right" vertical="top" wrapText="1"/>
    </xf>
    <xf numFmtId="0" fontId="2" fillId="0" borderId="0" xfId="0" applyNumberFormat="1" applyFont="1" applyAlignment="1">
      <alignment horizontal="right" vertical="top" wrapText="1"/>
    </xf>
    <xf numFmtId="187" fontId="1" fillId="0" borderId="0" xfId="15" applyNumberFormat="1" applyFont="1" applyFill="1" applyBorder="1" applyAlignment="1">
      <alignment horizontal="center" vertical="top" wrapText="1"/>
    </xf>
    <xf numFmtId="43" fontId="1" fillId="0" borderId="0" xfId="15" applyFont="1" applyAlignment="1" quotePrefix="1">
      <alignment horizontal="center"/>
    </xf>
    <xf numFmtId="0" fontId="2" fillId="0" borderId="0" xfId="0" applyNumberFormat="1" applyFont="1" applyAlignment="1" quotePrefix="1">
      <alignment horizontal="center" vertical="top" wrapText="1"/>
    </xf>
    <xf numFmtId="0" fontId="2" fillId="0" borderId="0" xfId="0" applyFont="1" applyAlignment="1">
      <alignment wrapText="1"/>
    </xf>
    <xf numFmtId="0" fontId="1" fillId="0" borderId="0" xfId="0" applyNumberFormat="1" applyFont="1" applyAlignment="1">
      <alignment horizontal="left" vertical="top" wrapText="1"/>
    </xf>
    <xf numFmtId="0" fontId="1" fillId="0" borderId="0" xfId="0" applyNumberFormat="1" applyFont="1" applyAlignment="1" quotePrefix="1">
      <alignment horizontal="left" vertical="top" wrapText="1"/>
    </xf>
    <xf numFmtId="40" fontId="1" fillId="0" borderId="2" xfId="15" applyNumberFormat="1" applyFont="1" applyBorder="1" applyAlignment="1">
      <alignment/>
    </xf>
    <xf numFmtId="37" fontId="1" fillId="0" borderId="0" xfId="15" applyNumberFormat="1" applyFont="1" applyAlignment="1">
      <alignment horizontal="right"/>
    </xf>
    <xf numFmtId="187" fontId="1" fillId="0" borderId="0" xfId="15" applyNumberFormat="1" applyFont="1" applyAlignment="1">
      <alignment horizontal="right"/>
    </xf>
    <xf numFmtId="0" fontId="2" fillId="0" borderId="0" xfId="0" applyFont="1" applyAlignment="1">
      <alignment/>
    </xf>
    <xf numFmtId="37" fontId="2" fillId="0" borderId="0" xfId="17" applyNumberFormat="1" applyFont="1" applyAlignment="1" quotePrefix="1">
      <alignment horizontal="center"/>
    </xf>
    <xf numFmtId="37" fontId="1" fillId="0" borderId="10" xfId="15" applyNumberFormat="1" applyFont="1" applyBorder="1" applyAlignment="1">
      <alignment/>
    </xf>
    <xf numFmtId="43" fontId="1" fillId="0" borderId="2" xfId="15" applyFont="1" applyBorder="1" applyAlignment="1">
      <alignment horizontal="right"/>
    </xf>
    <xf numFmtId="37" fontId="2" fillId="0" borderId="3" xfId="15" applyNumberFormat="1" applyFont="1" applyBorder="1" applyAlignment="1">
      <alignment/>
    </xf>
    <xf numFmtId="37" fontId="2" fillId="0" borderId="11" xfId="15" applyNumberFormat="1" applyFont="1" applyBorder="1" applyAlignment="1">
      <alignment/>
    </xf>
    <xf numFmtId="187" fontId="1" fillId="0" borderId="0" xfId="15" applyNumberFormat="1" applyFont="1" applyBorder="1" applyAlignment="1" quotePrefix="1">
      <alignment horizontal="center"/>
    </xf>
    <xf numFmtId="187" fontId="1" fillId="0" borderId="8" xfId="15" applyNumberFormat="1" applyFont="1" applyBorder="1" applyAlignment="1">
      <alignment horizontal="left" vertical="top" wrapText="1"/>
    </xf>
    <xf numFmtId="187" fontId="1" fillId="0" borderId="8" xfId="0" applyNumberFormat="1" applyFont="1" applyBorder="1" applyAlignment="1">
      <alignment horizontal="left" vertical="top" wrapText="1"/>
    </xf>
    <xf numFmtId="187" fontId="1" fillId="0" borderId="0" xfId="15" applyNumberFormat="1" applyFont="1" applyFill="1" applyAlignment="1" quotePrefix="1">
      <alignment horizontal="center" vertical="top" wrapText="1"/>
    </xf>
    <xf numFmtId="187" fontId="1" fillId="0" borderId="3" xfId="15" applyNumberFormat="1" applyFont="1" applyFill="1" applyBorder="1" applyAlignment="1" quotePrefix="1">
      <alignment horizontal="center" vertical="top" wrapText="1"/>
    </xf>
    <xf numFmtId="0" fontId="2" fillId="0" borderId="0" xfId="0"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3" fontId="1" fillId="0" borderId="3" xfId="0" applyNumberFormat="1" applyFont="1" applyFill="1" applyBorder="1" applyAlignment="1">
      <alignment/>
    </xf>
    <xf numFmtId="0" fontId="1" fillId="0" borderId="0" xfId="0" applyFont="1" applyFill="1" applyAlignment="1">
      <alignment horizontal="left"/>
    </xf>
    <xf numFmtId="187" fontId="1" fillId="0" borderId="10" xfId="15" applyNumberFormat="1" applyFont="1" applyBorder="1" applyAlignment="1">
      <alignment horizontal="left" vertical="top" wrapText="1"/>
    </xf>
    <xf numFmtId="187" fontId="1" fillId="0" borderId="10" xfId="0" applyNumberFormat="1" applyFont="1" applyBorder="1" applyAlignment="1">
      <alignment horizontal="left" vertical="top" wrapText="1"/>
    </xf>
    <xf numFmtId="37" fontId="2" fillId="0" borderId="0" xfId="15" applyNumberFormat="1" applyFont="1" applyBorder="1" applyAlignment="1">
      <alignment horizontal="center"/>
    </xf>
    <xf numFmtId="37" fontId="2" fillId="0" borderId="0" xfId="15" applyNumberFormat="1" applyFont="1" applyBorder="1" applyAlignment="1" quotePrefix="1">
      <alignment horizontal="center"/>
    </xf>
    <xf numFmtId="0" fontId="2" fillId="0" borderId="0" xfId="17" applyNumberFormat="1" applyFont="1" applyFill="1" applyAlignment="1">
      <alignment horizontal="center"/>
    </xf>
    <xf numFmtId="37" fontId="2" fillId="0" borderId="0" xfId="15" applyNumberFormat="1" applyFont="1" applyAlignment="1">
      <alignment horizontal="left"/>
    </xf>
    <xf numFmtId="0" fontId="2" fillId="0" borderId="0" xfId="0" applyFont="1" applyAlignment="1">
      <alignment horizontal="right" vertical="top"/>
    </xf>
    <xf numFmtId="3" fontId="1" fillId="0" borderId="0" xfId="0" applyNumberFormat="1" applyFont="1" applyFill="1" applyAlignment="1">
      <alignment horizontal="center"/>
    </xf>
    <xf numFmtId="187" fontId="1" fillId="0" borderId="0" xfId="15" applyNumberFormat="1" applyFont="1" applyFill="1" applyAlignment="1" quotePrefix="1">
      <alignment/>
    </xf>
    <xf numFmtId="37" fontId="1" fillId="0" borderId="0" xfId="15" applyNumberFormat="1" applyFont="1" applyFill="1" applyAlignment="1">
      <alignment horizontal="right"/>
    </xf>
    <xf numFmtId="187" fontId="1" fillId="0" borderId="0" xfId="15" applyNumberFormat="1" applyFont="1" applyFill="1" applyAlignment="1" quotePrefix="1">
      <alignment horizontal="right"/>
    </xf>
    <xf numFmtId="37" fontId="1" fillId="0" borderId="0" xfId="0" applyNumberFormat="1" applyFont="1" applyAlignment="1">
      <alignment horizontal="right"/>
    </xf>
    <xf numFmtId="187" fontId="1" fillId="0" borderId="0" xfId="15" applyNumberFormat="1" applyFont="1" applyFill="1" applyAlignment="1">
      <alignment horizontal="right" vertical="top" wrapText="1"/>
    </xf>
    <xf numFmtId="37" fontId="1" fillId="0" borderId="0" xfId="15" applyNumberFormat="1" applyFont="1" applyFill="1" applyAlignment="1">
      <alignment horizontal="right" vertical="top" wrapText="1"/>
    </xf>
    <xf numFmtId="187" fontId="1" fillId="0" borderId="8" xfId="15" applyNumberFormat="1" applyFont="1" applyFill="1" applyBorder="1" applyAlignment="1">
      <alignment horizontal="right" vertical="top" wrapText="1"/>
    </xf>
    <xf numFmtId="187" fontId="1" fillId="0" borderId="0" xfId="15" applyNumberFormat="1" applyFont="1" applyAlignment="1" quotePrefix="1">
      <alignment horizontal="right"/>
    </xf>
    <xf numFmtId="37" fontId="1" fillId="0" borderId="0" xfId="15" applyNumberFormat="1" applyFont="1" applyAlignment="1" quotePrefix="1">
      <alignment horizontal="right"/>
    </xf>
    <xf numFmtId="37" fontId="1" fillId="0" borderId="3" xfId="15" applyNumberFormat="1" applyFont="1" applyBorder="1" applyAlignment="1">
      <alignment horizontal="right"/>
    </xf>
    <xf numFmtId="3" fontId="1" fillId="0" borderId="5" xfId="0" applyNumberFormat="1" applyFont="1" applyFill="1" applyBorder="1" applyAlignment="1">
      <alignment horizontal="right"/>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3" fontId="1" fillId="0" borderId="0" xfId="0" applyNumberFormat="1" applyFont="1" applyAlignment="1">
      <alignment horizontal="center" vertical="center"/>
    </xf>
    <xf numFmtId="3" fontId="1" fillId="0" borderId="0" xfId="0" applyNumberFormat="1" applyFont="1" applyAlignment="1">
      <alignment horizontal="center" vertical="center" wrapText="1"/>
    </xf>
    <xf numFmtId="3" fontId="1" fillId="0" borderId="3"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37" fontId="2" fillId="0" borderId="0" xfId="15" applyNumberFormat="1" applyFont="1" applyAlignment="1" quotePrefix="1">
      <alignment horizontal="center"/>
    </xf>
    <xf numFmtId="0" fontId="2" fillId="0" borderId="0" xfId="22" applyFont="1" applyAlignment="1" quotePrefix="1">
      <alignment horizontal="center"/>
      <protection/>
    </xf>
    <xf numFmtId="0" fontId="1" fillId="0" borderId="0" xfId="0" applyFont="1" applyFill="1" applyAlignment="1">
      <alignment horizontal="justify" vertical="top"/>
    </xf>
    <xf numFmtId="0" fontId="1" fillId="0" borderId="0" xfId="0" applyFont="1" applyAlignment="1">
      <alignment horizontal="justify" vertical="top"/>
    </xf>
    <xf numFmtId="0" fontId="8" fillId="0" borderId="0" xfId="0" applyFont="1" applyBorder="1" applyAlignment="1">
      <alignment horizontal="center" vertical="top" wrapText="1"/>
    </xf>
    <xf numFmtId="0" fontId="1" fillId="0" borderId="0" xfId="0" applyFont="1" applyAlignment="1">
      <alignment horizontal="center" vertical="top" wrapText="1"/>
    </xf>
    <xf numFmtId="0" fontId="1"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justify" vertical="top" wrapText="1"/>
    </xf>
    <xf numFmtId="0" fontId="2"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xf>
    <xf numFmtId="0" fontId="2" fillId="0" borderId="0" xfId="0" applyNumberFormat="1" applyFont="1" applyAlignment="1" quotePrefix="1">
      <alignment horizontal="center" vertical="top"/>
    </xf>
    <xf numFmtId="0" fontId="2" fillId="0" borderId="0" xfId="0" applyFont="1" applyAlignment="1" quotePrefix="1">
      <alignment horizontal="center"/>
    </xf>
    <xf numFmtId="0" fontId="1" fillId="0" borderId="0" xfId="0" applyFont="1" applyAlignment="1">
      <alignment horizontal="justify"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4" fillId="0" borderId="0" xfId="0" applyFont="1" applyAlignment="1">
      <alignment horizontal="justify" vertical="top" wrapText="1"/>
    </xf>
    <xf numFmtId="0" fontId="4" fillId="0" borderId="0" xfId="0" applyFont="1" applyFill="1" applyAlignment="1">
      <alignment horizontal="justify" vertical="top" wrapText="1"/>
    </xf>
    <xf numFmtId="0" fontId="1" fillId="0" borderId="0" xfId="0" applyFont="1" applyAlignment="1">
      <alignment horizontal="left"/>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NumberFormat="1" applyFont="1" applyAlignment="1">
      <alignment horizontal="left" vertical="top" wrapText="1"/>
    </xf>
    <xf numFmtId="0" fontId="1" fillId="0" borderId="0" xfId="0" applyNumberFormat="1" applyFont="1" applyAlignment="1" quotePrefix="1">
      <alignment horizontal="left" vertical="top" wrapText="1"/>
    </xf>
    <xf numFmtId="0" fontId="2" fillId="0" borderId="0" xfId="0" applyNumberFormat="1" applyFont="1" applyAlignment="1" quotePrefix="1">
      <alignment horizontal="center" vertical="top" wrapText="1"/>
    </xf>
    <xf numFmtId="0" fontId="1" fillId="0" borderId="0" xfId="0" applyFont="1" applyAlignment="1">
      <alignment vertical="center" wrapText="1"/>
    </xf>
    <xf numFmtId="0" fontId="1" fillId="0" borderId="0" xfId="0" applyFont="1" applyFill="1" applyAlignment="1">
      <alignment horizontal="justify" vertical="justify" wrapText="1"/>
    </xf>
    <xf numFmtId="0" fontId="2" fillId="0" borderId="0" xfId="0" applyFont="1" applyAlignment="1">
      <alignment horizontal="left"/>
    </xf>
    <xf numFmtId="0" fontId="1" fillId="0" borderId="0" xfId="0" applyFont="1" applyAlignment="1">
      <alignment horizontal="left" vertical="justify" wrapText="1"/>
    </xf>
    <xf numFmtId="199" fontId="1" fillId="0" borderId="0" xfId="15" applyNumberFormat="1" applyFont="1" applyAlignment="1">
      <alignment horizontal="center"/>
    </xf>
    <xf numFmtId="199" fontId="2" fillId="0" borderId="0" xfId="15" applyNumberFormat="1" applyFont="1" applyAlignment="1">
      <alignment/>
    </xf>
    <xf numFmtId="199" fontId="1" fillId="0" borderId="0" xfId="15" applyNumberFormat="1" applyFont="1" applyAlignment="1">
      <alignment horizontal="center"/>
    </xf>
    <xf numFmtId="199" fontId="2" fillId="0" borderId="0" xfId="15" applyNumberFormat="1" applyFont="1" applyAlignment="1">
      <alignment horizontal="center"/>
    </xf>
    <xf numFmtId="199" fontId="1" fillId="0" borderId="0" xfId="15" applyNumberFormat="1" applyFont="1" applyAlignment="1">
      <alignment horizontal="right"/>
    </xf>
    <xf numFmtId="199" fontId="2" fillId="0" borderId="0" xfId="15" applyNumberFormat="1" applyFont="1" applyAlignment="1">
      <alignment horizontal="right"/>
    </xf>
    <xf numFmtId="199" fontId="1" fillId="0" borderId="17" xfId="15" applyNumberFormat="1" applyFont="1" applyBorder="1" applyAlignment="1">
      <alignment horizontal="right"/>
    </xf>
    <xf numFmtId="199" fontId="1" fillId="0" borderId="11" xfId="15" applyNumberFormat="1" applyFont="1" applyBorder="1" applyAlignment="1">
      <alignment horizontal="right"/>
    </xf>
    <xf numFmtId="199" fontId="1" fillId="0" borderId="18" xfId="15" applyNumberFormat="1" applyFont="1" applyBorder="1" applyAlignment="1">
      <alignment horizontal="right"/>
    </xf>
    <xf numFmtId="199" fontId="1" fillId="0" borderId="2" xfId="15" applyNumberFormat="1" applyFont="1" applyBorder="1" applyAlignment="1">
      <alignment horizontal="right"/>
    </xf>
    <xf numFmtId="199" fontId="1" fillId="0" borderId="0" xfId="15" applyNumberFormat="1" applyFont="1" applyBorder="1" applyAlignment="1">
      <alignment horizontal="right"/>
    </xf>
    <xf numFmtId="199" fontId="1" fillId="0" borderId="1" xfId="15" applyNumberFormat="1" applyFont="1" applyBorder="1" applyAlignment="1">
      <alignment horizontal="right"/>
    </xf>
    <xf numFmtId="199" fontId="1" fillId="0" borderId="7" xfId="15" applyNumberFormat="1" applyFont="1" applyBorder="1" applyAlignment="1">
      <alignment horizontal="right"/>
    </xf>
    <xf numFmtId="199" fontId="1" fillId="0" borderId="8" xfId="15" applyNumberFormat="1" applyFont="1" applyBorder="1" applyAlignment="1">
      <alignment horizontal="right"/>
    </xf>
    <xf numFmtId="199" fontId="1" fillId="0" borderId="9" xfId="15" applyNumberFormat="1" applyFont="1" applyBorder="1" applyAlignment="1">
      <alignment horizontal="right"/>
    </xf>
    <xf numFmtId="199" fontId="1" fillId="0" borderId="17" xfId="15" applyNumberFormat="1" applyFont="1" applyBorder="1" applyAlignment="1">
      <alignment/>
    </xf>
    <xf numFmtId="199" fontId="1" fillId="0" borderId="0" xfId="15" applyNumberFormat="1" applyFont="1" applyBorder="1" applyAlignment="1">
      <alignment/>
    </xf>
    <xf numFmtId="199" fontId="1" fillId="0" borderId="11" xfId="15" applyNumberFormat="1" applyFont="1" applyBorder="1" applyAlignment="1">
      <alignment/>
    </xf>
    <xf numFmtId="199" fontId="1" fillId="0" borderId="18" xfId="15" applyNumberFormat="1" applyFont="1" applyBorder="1" applyAlignment="1">
      <alignment/>
    </xf>
    <xf numFmtId="199" fontId="1" fillId="0" borderId="2" xfId="15" applyNumberFormat="1" applyFont="1" applyBorder="1" applyAlignment="1">
      <alignment/>
    </xf>
    <xf numFmtId="199" fontId="1" fillId="0" borderId="1" xfId="15" applyNumberFormat="1" applyFont="1" applyBorder="1" applyAlignment="1">
      <alignment/>
    </xf>
    <xf numFmtId="199" fontId="1" fillId="0" borderId="7" xfId="15" applyNumberFormat="1" applyFont="1" applyBorder="1" applyAlignment="1">
      <alignment/>
    </xf>
    <xf numFmtId="199" fontId="1" fillId="0" borderId="8" xfId="15" applyNumberFormat="1" applyFont="1" applyBorder="1" applyAlignment="1">
      <alignment/>
    </xf>
    <xf numFmtId="199" fontId="1" fillId="0" borderId="9" xfId="15" applyNumberFormat="1" applyFont="1" applyBorder="1" applyAlignment="1">
      <alignment/>
    </xf>
    <xf numFmtId="199" fontId="1" fillId="0" borderId="5" xfId="15" applyNumberFormat="1" applyFont="1" applyBorder="1" applyAlignment="1">
      <alignment/>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142875</xdr:rowOff>
    </xdr:from>
    <xdr:to>
      <xdr:col>3</xdr:col>
      <xdr:colOff>847725</xdr:colOff>
      <xdr:row>3</xdr:row>
      <xdr:rowOff>9525</xdr:rowOff>
    </xdr:to>
    <xdr:pic>
      <xdr:nvPicPr>
        <xdr:cNvPr id="1" name="Picture 2"/>
        <xdr:cNvPicPr preferRelativeResize="1">
          <a:picLocks noChangeAspect="1"/>
        </xdr:cNvPicPr>
      </xdr:nvPicPr>
      <xdr:blipFill>
        <a:blip r:embed="rId1"/>
        <a:stretch>
          <a:fillRect/>
        </a:stretch>
      </xdr:blipFill>
      <xdr:spPr>
        <a:xfrm>
          <a:off x="386715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6</xdr:row>
      <xdr:rowOff>104775</xdr:rowOff>
    </xdr:from>
    <xdr:to>
      <xdr:col>8</xdr:col>
      <xdr:colOff>752475</xdr:colOff>
      <xdr:row>6</xdr:row>
      <xdr:rowOff>104775</xdr:rowOff>
    </xdr:to>
    <xdr:sp>
      <xdr:nvSpPr>
        <xdr:cNvPr id="1" name="Line 4"/>
        <xdr:cNvSpPr>
          <a:spLocks/>
        </xdr:cNvSpPr>
      </xdr:nvSpPr>
      <xdr:spPr>
        <a:xfrm>
          <a:off x="7286625" y="1304925"/>
          <a:ext cx="1666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28575</xdr:colOff>
      <xdr:row>6</xdr:row>
      <xdr:rowOff>104775</xdr:rowOff>
    </xdr:from>
    <xdr:to>
      <xdr:col>5</xdr:col>
      <xdr:colOff>219075</xdr:colOff>
      <xdr:row>6</xdr:row>
      <xdr:rowOff>104775</xdr:rowOff>
    </xdr:to>
    <xdr:sp>
      <xdr:nvSpPr>
        <xdr:cNvPr id="2" name="Line 6"/>
        <xdr:cNvSpPr>
          <a:spLocks/>
        </xdr:cNvSpPr>
      </xdr:nvSpPr>
      <xdr:spPr>
        <a:xfrm flipH="1" flipV="1">
          <a:off x="3848100" y="1304925"/>
          <a:ext cx="1885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N58"/>
  <sheetViews>
    <sheetView tabSelected="1" zoomScale="80" zoomScaleNormal="80" zoomScaleSheetLayoutView="100" workbookViewId="0" topLeftCell="A28">
      <selection activeCell="D57" sqref="D57"/>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220" t="s">
        <v>9</v>
      </c>
      <c r="B5" s="220"/>
      <c r="C5" s="220"/>
      <c r="D5" s="220"/>
      <c r="E5" s="220"/>
      <c r="F5" s="220"/>
      <c r="G5" s="220"/>
      <c r="H5" s="220"/>
      <c r="I5" s="220"/>
      <c r="J5" s="220"/>
      <c r="K5" s="220"/>
    </row>
    <row r="6" spans="1:11" ht="15.75">
      <c r="A6" s="220" t="s">
        <v>10</v>
      </c>
      <c r="B6" s="220"/>
      <c r="C6" s="220"/>
      <c r="D6" s="220"/>
      <c r="E6" s="220"/>
      <c r="F6" s="220"/>
      <c r="G6" s="220"/>
      <c r="H6" s="220"/>
      <c r="I6" s="220"/>
      <c r="J6" s="220"/>
      <c r="K6" s="220"/>
    </row>
    <row r="7" spans="1:11" ht="15.75">
      <c r="A7" s="5"/>
      <c r="B7" s="5"/>
      <c r="C7" s="5"/>
      <c r="D7" s="5"/>
      <c r="E7" s="5"/>
      <c r="F7" s="5"/>
      <c r="G7" s="5"/>
      <c r="H7" s="5"/>
      <c r="I7" s="5"/>
      <c r="J7" s="5"/>
      <c r="K7" s="5"/>
    </row>
    <row r="8" ht="9.75" customHeight="1"/>
    <row r="9" spans="1:11" ht="15.75">
      <c r="A9" s="220" t="s">
        <v>11</v>
      </c>
      <c r="B9" s="220"/>
      <c r="C9" s="220"/>
      <c r="D9" s="220"/>
      <c r="E9" s="220"/>
      <c r="F9" s="220"/>
      <c r="G9" s="220"/>
      <c r="H9" s="220"/>
      <c r="I9" s="220"/>
      <c r="J9" s="220"/>
      <c r="K9" s="220"/>
    </row>
    <row r="10" spans="1:11" ht="15.75">
      <c r="A10" s="220" t="s">
        <v>230</v>
      </c>
      <c r="B10" s="220"/>
      <c r="C10" s="220"/>
      <c r="D10" s="220"/>
      <c r="E10" s="220"/>
      <c r="F10" s="220"/>
      <c r="G10" s="220"/>
      <c r="H10" s="220"/>
      <c r="I10" s="220"/>
      <c r="J10" s="220"/>
      <c r="K10" s="220"/>
    </row>
    <row r="11" spans="1:11" ht="15.75">
      <c r="A11" s="5"/>
      <c r="B11" s="5"/>
      <c r="C11" s="5"/>
      <c r="D11" s="5"/>
      <c r="E11" s="5"/>
      <c r="F11" s="5"/>
      <c r="G11" s="5"/>
      <c r="H11" s="5"/>
      <c r="I11" s="5"/>
      <c r="J11" s="5"/>
      <c r="K11" s="5"/>
    </row>
    <row r="13" ht="15.75">
      <c r="A13" s="1" t="s">
        <v>231</v>
      </c>
    </row>
    <row r="16" spans="1:2" ht="15.75">
      <c r="A16" s="4" t="s">
        <v>189</v>
      </c>
      <c r="B16" s="4"/>
    </row>
    <row r="17" ht="9.75" customHeight="1"/>
    <row r="18" spans="4:11" ht="15" customHeight="1">
      <c r="D18" s="227" t="s">
        <v>211</v>
      </c>
      <c r="E18" s="228"/>
      <c r="F18" s="228"/>
      <c r="G18" s="229"/>
      <c r="H18" s="224" t="s">
        <v>12</v>
      </c>
      <c r="I18" s="225"/>
      <c r="J18" s="225"/>
      <c r="K18" s="226"/>
    </row>
    <row r="19" spans="4:11" ht="15" customHeight="1">
      <c r="D19" s="230"/>
      <c r="E19" s="231"/>
      <c r="F19" s="231"/>
      <c r="G19" s="232"/>
      <c r="H19" s="221" t="s">
        <v>212</v>
      </c>
      <c r="I19" s="222"/>
      <c r="J19" s="222"/>
      <c r="K19" s="223"/>
    </row>
    <row r="20" spans="4:11" ht="15" customHeight="1">
      <c r="D20" s="224">
        <v>2003</v>
      </c>
      <c r="E20" s="225"/>
      <c r="F20" s="233">
        <v>2002</v>
      </c>
      <c r="G20" s="234"/>
      <c r="H20" s="224">
        <v>2003</v>
      </c>
      <c r="I20" s="225"/>
      <c r="J20" s="233">
        <v>2002</v>
      </c>
      <c r="K20" s="234"/>
    </row>
    <row r="21" spans="4:11" ht="15" customHeight="1">
      <c r="D21" s="221" t="s">
        <v>13</v>
      </c>
      <c r="E21" s="222"/>
      <c r="F21" s="235" t="s">
        <v>14</v>
      </c>
      <c r="G21" s="236"/>
      <c r="H21" s="221" t="s">
        <v>13</v>
      </c>
      <c r="I21" s="222"/>
      <c r="J21" s="235" t="s">
        <v>14</v>
      </c>
      <c r="K21" s="236"/>
    </row>
    <row r="22" spans="4:14" ht="9.75" customHeight="1">
      <c r="D22" s="9"/>
      <c r="E22" s="10"/>
      <c r="F22" s="9"/>
      <c r="G22" s="8"/>
      <c r="H22" s="9"/>
      <c r="I22" s="10"/>
      <c r="J22" s="67"/>
      <c r="K22" s="68"/>
      <c r="M22" s="16"/>
      <c r="N22" s="16"/>
    </row>
    <row r="23" spans="1:14" ht="15" customHeight="1">
      <c r="A23" s="12">
        <v>1</v>
      </c>
      <c r="B23" s="12"/>
      <c r="C23" s="1" t="s">
        <v>89</v>
      </c>
      <c r="D23" s="22">
        <f>H23</f>
        <v>143468</v>
      </c>
      <c r="E23" s="21"/>
      <c r="F23" s="22">
        <f>J23</f>
        <v>119118</v>
      </c>
      <c r="G23" s="8"/>
      <c r="H23" s="20">
        <v>143468</v>
      </c>
      <c r="I23" s="21"/>
      <c r="J23" s="22">
        <v>119118</v>
      </c>
      <c r="K23" s="24"/>
      <c r="L23" s="25"/>
      <c r="M23" s="25"/>
      <c r="N23" s="25"/>
    </row>
    <row r="24" spans="1:14" ht="7.5" customHeight="1" thickBot="1">
      <c r="A24" s="12"/>
      <c r="B24" s="12"/>
      <c r="D24" s="26"/>
      <c r="E24" s="27"/>
      <c r="F24" s="28"/>
      <c r="G24" s="29"/>
      <c r="H24" s="26"/>
      <c r="I24" s="27"/>
      <c r="J24" s="28"/>
      <c r="K24" s="29"/>
      <c r="L24" s="25"/>
      <c r="M24" s="25"/>
      <c r="N24" s="25"/>
    </row>
    <row r="25" spans="1:14" ht="14.25" customHeight="1" thickTop="1">
      <c r="A25" s="13"/>
      <c r="B25" s="13"/>
      <c r="C25" s="3"/>
      <c r="D25" s="20"/>
      <c r="E25" s="21"/>
      <c r="F25" s="22"/>
      <c r="G25" s="24"/>
      <c r="H25" s="20"/>
      <c r="I25" s="21"/>
      <c r="J25" s="22"/>
      <c r="K25" s="24"/>
      <c r="L25" s="25"/>
      <c r="M25" s="25"/>
      <c r="N25" s="25"/>
    </row>
    <row r="26" spans="1:14" ht="15" customHeight="1">
      <c r="A26" s="12">
        <v>2</v>
      </c>
      <c r="B26" s="12"/>
      <c r="C26" s="1" t="s">
        <v>115</v>
      </c>
      <c r="D26" s="22">
        <f>H26</f>
        <v>12327</v>
      </c>
      <c r="E26" s="21"/>
      <c r="F26" s="22">
        <f>J26</f>
        <v>15872</v>
      </c>
      <c r="G26" s="24"/>
      <c r="H26" s="20">
        <f>6551+5566+210</f>
        <v>12327</v>
      </c>
      <c r="I26" s="21"/>
      <c r="J26" s="22">
        <f>23333-7296-165</f>
        <v>15872</v>
      </c>
      <c r="K26" s="24"/>
      <c r="L26" s="25"/>
      <c r="M26" s="25"/>
      <c r="N26" s="25"/>
    </row>
    <row r="27" spans="1:14" ht="15" customHeight="1">
      <c r="A27" s="12">
        <v>3</v>
      </c>
      <c r="B27" s="12"/>
      <c r="C27" s="1" t="s">
        <v>77</v>
      </c>
      <c r="D27" s="22">
        <f>H27</f>
        <v>438</v>
      </c>
      <c r="E27" s="21"/>
      <c r="F27" s="22">
        <f>J27</f>
        <v>165</v>
      </c>
      <c r="G27" s="24"/>
      <c r="H27" s="20">
        <v>438</v>
      </c>
      <c r="I27" s="21"/>
      <c r="J27" s="22">
        <v>165</v>
      </c>
      <c r="K27" s="24"/>
      <c r="L27" s="25"/>
      <c r="M27" s="25"/>
      <c r="N27" s="25"/>
    </row>
    <row r="28" spans="1:14" ht="15" customHeight="1">
      <c r="A28" s="12">
        <v>4</v>
      </c>
      <c r="B28" s="12"/>
      <c r="C28" s="1" t="s">
        <v>76</v>
      </c>
      <c r="D28" s="22">
        <f>H28</f>
        <v>-2123</v>
      </c>
      <c r="E28" s="21"/>
      <c r="F28" s="94">
        <f>J28</f>
        <v>-2148</v>
      </c>
      <c r="G28" s="24"/>
      <c r="H28" s="20">
        <v>-2123</v>
      </c>
      <c r="I28" s="21"/>
      <c r="J28" s="94">
        <v>-2148</v>
      </c>
      <c r="K28" s="24"/>
      <c r="L28" s="25"/>
      <c r="M28" s="25"/>
      <c r="N28" s="25"/>
    </row>
    <row r="29" spans="1:14" ht="7.5" customHeight="1">
      <c r="A29" s="12"/>
      <c r="B29" s="12"/>
      <c r="D29" s="30"/>
      <c r="E29" s="31"/>
      <c r="F29" s="32"/>
      <c r="G29" s="33"/>
      <c r="H29" s="30"/>
      <c r="I29" s="31"/>
      <c r="J29" s="32"/>
      <c r="K29" s="33"/>
      <c r="L29" s="25"/>
      <c r="M29" s="25"/>
      <c r="N29" s="25"/>
    </row>
    <row r="30" spans="1:14" ht="7.5" customHeight="1">
      <c r="A30" s="13"/>
      <c r="B30" s="13"/>
      <c r="C30" s="7"/>
      <c r="D30" s="20"/>
      <c r="E30" s="21">
        <f>SUM(E25:F29)</f>
        <v>13889</v>
      </c>
      <c r="F30" s="20"/>
      <c r="G30" s="24">
        <f>SUM(G25:H29)</f>
        <v>10642</v>
      </c>
      <c r="H30" s="20"/>
      <c r="I30" s="21">
        <f>SUM(I25:J29)</f>
        <v>13889</v>
      </c>
      <c r="J30" s="20"/>
      <c r="K30" s="24">
        <f>SUM(K25:L29)</f>
        <v>0</v>
      </c>
      <c r="L30" s="25"/>
      <c r="M30" s="25"/>
      <c r="N30" s="25"/>
    </row>
    <row r="31" spans="1:14" ht="15.75">
      <c r="A31" s="14"/>
      <c r="B31" s="14"/>
      <c r="C31" s="7"/>
      <c r="D31" s="35">
        <f>SUM(D26:D28)</f>
        <v>10642</v>
      </c>
      <c r="E31" s="36"/>
      <c r="F31" s="53">
        <f>SUM(F26:F28)</f>
        <v>13889</v>
      </c>
      <c r="G31" s="37"/>
      <c r="H31" s="35">
        <f>SUM(H26:H28)</f>
        <v>10642</v>
      </c>
      <c r="I31" s="36"/>
      <c r="J31" s="53">
        <f>SUM(J26:J28)</f>
        <v>13889</v>
      </c>
      <c r="K31" s="37"/>
      <c r="L31" s="34"/>
      <c r="M31" s="25"/>
      <c r="N31" s="25"/>
    </row>
    <row r="32" spans="1:14" ht="15.75">
      <c r="A32" s="13">
        <v>5</v>
      </c>
      <c r="B32" s="13"/>
      <c r="C32" s="7" t="s">
        <v>261</v>
      </c>
      <c r="D32" s="22">
        <f>H32</f>
        <v>250</v>
      </c>
      <c r="E32" s="21"/>
      <c r="F32" s="22">
        <f>J32</f>
        <v>11</v>
      </c>
      <c r="G32" s="24"/>
      <c r="H32" s="20">
        <v>250</v>
      </c>
      <c r="I32" s="21"/>
      <c r="J32" s="22">
        <v>11</v>
      </c>
      <c r="K32" s="24"/>
      <c r="L32" s="25"/>
      <c r="M32" s="25"/>
      <c r="N32" s="25"/>
    </row>
    <row r="33" spans="1:14" ht="15.75" hidden="1">
      <c r="A33" s="13"/>
      <c r="B33" s="13"/>
      <c r="C33" s="7"/>
      <c r="D33" s="22"/>
      <c r="E33" s="21"/>
      <c r="F33" s="22"/>
      <c r="G33" s="24"/>
      <c r="H33" s="20"/>
      <c r="I33" s="21"/>
      <c r="J33" s="22"/>
      <c r="K33" s="24"/>
      <c r="L33" s="25"/>
      <c r="M33" s="25"/>
      <c r="N33" s="25"/>
    </row>
    <row r="34" spans="1:14" ht="10.5" customHeight="1">
      <c r="A34" s="12"/>
      <c r="B34" s="12"/>
      <c r="D34" s="30"/>
      <c r="E34" s="31"/>
      <c r="F34" s="32"/>
      <c r="G34" s="33"/>
      <c r="H34" s="30"/>
      <c r="I34" s="31"/>
      <c r="J34" s="32"/>
      <c r="K34" s="33"/>
      <c r="L34" s="25"/>
      <c r="M34" s="25"/>
      <c r="N34" s="25"/>
    </row>
    <row r="35" spans="1:14" ht="7.5" customHeight="1">
      <c r="A35" s="12"/>
      <c r="B35" s="12"/>
      <c r="D35" s="20"/>
      <c r="E35" s="21"/>
      <c r="F35" s="22"/>
      <c r="G35" s="24"/>
      <c r="H35" s="20"/>
      <c r="I35" s="21"/>
      <c r="J35" s="22"/>
      <c r="K35" s="24"/>
      <c r="L35" s="25"/>
      <c r="M35" s="25"/>
      <c r="N35" s="25"/>
    </row>
    <row r="36" spans="1:14" ht="15" customHeight="1">
      <c r="A36" s="12">
        <v>6</v>
      </c>
      <c r="B36" s="12"/>
      <c r="C36" s="1" t="s">
        <v>116</v>
      </c>
      <c r="D36" s="20">
        <f>SUM(D31:D33)</f>
        <v>10892</v>
      </c>
      <c r="E36" s="21"/>
      <c r="F36" s="22">
        <f>SUM(F31:F32)</f>
        <v>13900</v>
      </c>
      <c r="G36" s="24"/>
      <c r="H36" s="20">
        <f>SUM(H31:H33)</f>
        <v>10892</v>
      </c>
      <c r="I36" s="21"/>
      <c r="J36" s="22">
        <f>SUM(J31:J32)</f>
        <v>13900</v>
      </c>
      <c r="K36" s="24"/>
      <c r="L36" s="25"/>
      <c r="M36" s="25"/>
      <c r="N36" s="25"/>
    </row>
    <row r="37" spans="1:14" ht="15" customHeight="1">
      <c r="A37" s="12">
        <v>7</v>
      </c>
      <c r="B37" s="12"/>
      <c r="C37" s="1" t="s">
        <v>117</v>
      </c>
      <c r="D37" s="22">
        <f>H37</f>
        <v>-2044</v>
      </c>
      <c r="E37" s="21"/>
      <c r="F37" s="22">
        <f>J37</f>
        <v>-1910</v>
      </c>
      <c r="G37" s="24"/>
      <c r="H37" s="20">
        <f>-1619-425</f>
        <v>-2044</v>
      </c>
      <c r="I37" s="21"/>
      <c r="J37" s="22">
        <v>-1910</v>
      </c>
      <c r="K37" s="24"/>
      <c r="L37" s="25"/>
      <c r="M37" s="25"/>
      <c r="N37" s="25"/>
    </row>
    <row r="38" spans="1:14" ht="7.5" customHeight="1">
      <c r="A38" s="12"/>
      <c r="B38" s="12"/>
      <c r="D38" s="30"/>
      <c r="E38" s="31"/>
      <c r="F38" s="32"/>
      <c r="G38" s="33"/>
      <c r="H38" s="30"/>
      <c r="I38" s="31"/>
      <c r="J38" s="32"/>
      <c r="K38" s="33"/>
      <c r="L38" s="25"/>
      <c r="M38" s="25"/>
      <c r="N38" s="25"/>
    </row>
    <row r="39" spans="1:14" ht="7.5" customHeight="1">
      <c r="A39" s="12"/>
      <c r="B39" s="12"/>
      <c r="D39" s="20"/>
      <c r="E39" s="21"/>
      <c r="F39" s="22"/>
      <c r="G39" s="24"/>
      <c r="H39" s="20"/>
      <c r="I39" s="21"/>
      <c r="J39" s="22"/>
      <c r="K39" s="24"/>
      <c r="L39" s="25"/>
      <c r="M39" s="25"/>
      <c r="N39" s="25"/>
    </row>
    <row r="40" spans="1:14" ht="15" customHeight="1">
      <c r="A40" s="12">
        <v>8</v>
      </c>
      <c r="B40" s="12"/>
      <c r="C40" s="1" t="s">
        <v>118</v>
      </c>
      <c r="D40" s="20">
        <f>SUM(D36:D37)</f>
        <v>8848</v>
      </c>
      <c r="E40" s="21"/>
      <c r="F40" s="22">
        <f>SUM(F36:F37)</f>
        <v>11990</v>
      </c>
      <c r="G40" s="24"/>
      <c r="H40" s="20">
        <f>SUM(H36:H37)</f>
        <v>8848</v>
      </c>
      <c r="I40" s="21"/>
      <c r="J40" s="22">
        <f>SUM(J36:J37)</f>
        <v>11990</v>
      </c>
      <c r="K40" s="24"/>
      <c r="L40" s="25"/>
      <c r="M40" s="25"/>
      <c r="N40" s="25"/>
    </row>
    <row r="41" spans="1:14" ht="15" customHeight="1">
      <c r="A41" s="12">
        <v>9</v>
      </c>
      <c r="B41" s="12"/>
      <c r="C41" s="1" t="s">
        <v>119</v>
      </c>
      <c r="D41" s="22">
        <f>H41</f>
        <v>-699</v>
      </c>
      <c r="E41" s="21"/>
      <c r="F41" s="22">
        <f>J41</f>
        <v>-153</v>
      </c>
      <c r="G41" s="24"/>
      <c r="H41" s="20">
        <v>-699</v>
      </c>
      <c r="I41" s="21"/>
      <c r="J41" s="22">
        <v>-153</v>
      </c>
      <c r="K41" s="24"/>
      <c r="L41" s="25"/>
      <c r="M41" s="25"/>
      <c r="N41" s="25"/>
    </row>
    <row r="42" spans="1:14" ht="7.5" customHeight="1">
      <c r="A42" s="12"/>
      <c r="B42" s="12"/>
      <c r="D42" s="30"/>
      <c r="E42" s="31"/>
      <c r="F42" s="32"/>
      <c r="G42" s="33"/>
      <c r="H42" s="30"/>
      <c r="I42" s="31"/>
      <c r="J42" s="32"/>
      <c r="K42" s="33"/>
      <c r="L42" s="25"/>
      <c r="M42" s="25"/>
      <c r="N42" s="25"/>
    </row>
    <row r="43" spans="1:14" ht="6.75" customHeight="1">
      <c r="A43" s="12"/>
      <c r="B43" s="12"/>
      <c r="D43" s="20"/>
      <c r="E43" s="21"/>
      <c r="F43" s="22"/>
      <c r="G43" s="24"/>
      <c r="H43" s="20"/>
      <c r="I43" s="21"/>
      <c r="J43" s="22"/>
      <c r="K43" s="24"/>
      <c r="L43" s="25"/>
      <c r="M43" s="25"/>
      <c r="N43" s="25"/>
    </row>
    <row r="44" spans="1:14" ht="15" customHeight="1" thickBot="1">
      <c r="A44" s="12">
        <v>10</v>
      </c>
      <c r="B44" s="12"/>
      <c r="C44" s="1" t="s">
        <v>120</v>
      </c>
      <c r="D44" s="26">
        <f>SUM(D40:D41)</f>
        <v>8149</v>
      </c>
      <c r="E44" s="27"/>
      <c r="F44" s="28">
        <f>SUM(F40:F41)</f>
        <v>11837</v>
      </c>
      <c r="G44" s="29"/>
      <c r="H44" s="26">
        <f>SUM(H40:H41)</f>
        <v>8149</v>
      </c>
      <c r="I44" s="27"/>
      <c r="J44" s="28">
        <f>SUM(J40:J41)</f>
        <v>11837</v>
      </c>
      <c r="K44" s="29"/>
      <c r="L44" s="25"/>
      <c r="M44" s="25"/>
      <c r="N44" s="25"/>
    </row>
    <row r="45" spans="1:14" ht="15" customHeight="1" thickTop="1">
      <c r="A45" s="12"/>
      <c r="B45" s="12"/>
      <c r="D45" s="20"/>
      <c r="E45" s="21"/>
      <c r="F45" s="22"/>
      <c r="G45" s="24"/>
      <c r="H45" s="20"/>
      <c r="I45" s="21"/>
      <c r="J45" s="22"/>
      <c r="K45" s="24"/>
      <c r="L45" s="25"/>
      <c r="M45" s="25"/>
      <c r="N45" s="25"/>
    </row>
    <row r="46" spans="1:14" ht="15" customHeight="1">
      <c r="A46" s="12">
        <v>11</v>
      </c>
      <c r="B46" s="12"/>
      <c r="C46" s="1" t="s">
        <v>121</v>
      </c>
      <c r="D46" s="95">
        <f>D44*100/337658</f>
        <v>2.41338869507016</v>
      </c>
      <c r="E46" s="21"/>
      <c r="F46" s="167">
        <f>F44/352627*100</f>
        <v>3.356804782390458</v>
      </c>
      <c r="G46" s="24"/>
      <c r="H46" s="95">
        <f>H44*100/337658</f>
        <v>2.41338869507016</v>
      </c>
      <c r="I46" s="21"/>
      <c r="J46" s="93">
        <v>3.36</v>
      </c>
      <c r="K46" s="24"/>
      <c r="L46" s="25"/>
      <c r="M46" s="25"/>
      <c r="N46" s="25"/>
    </row>
    <row r="47" spans="1:14" ht="15" customHeight="1">
      <c r="A47" s="12"/>
      <c r="B47" s="12"/>
      <c r="D47" s="20"/>
      <c r="E47" s="21"/>
      <c r="F47" s="148"/>
      <c r="G47" s="24"/>
      <c r="H47" s="20"/>
      <c r="I47" s="21"/>
      <c r="J47" s="22"/>
      <c r="K47" s="24"/>
      <c r="L47" s="25"/>
      <c r="M47" s="25"/>
      <c r="N47" s="25"/>
    </row>
    <row r="48" spans="1:14" ht="15" customHeight="1">
      <c r="A48" s="12">
        <v>12</v>
      </c>
      <c r="B48" s="12"/>
      <c r="C48" s="1" t="s">
        <v>122</v>
      </c>
      <c r="D48" s="130">
        <f>notes!H259</f>
        <v>1.8841018106391254</v>
      </c>
      <c r="E48" s="21"/>
      <c r="F48" s="173">
        <f>J48</f>
        <v>3.04</v>
      </c>
      <c r="G48" s="24"/>
      <c r="H48" s="130">
        <f>D48</f>
        <v>1.8841018106391254</v>
      </c>
      <c r="I48" s="21"/>
      <c r="J48" s="173">
        <v>3.04</v>
      </c>
      <c r="K48" s="24"/>
      <c r="L48" s="25"/>
      <c r="M48" s="25"/>
      <c r="N48" s="25"/>
    </row>
    <row r="49" spans="1:14" ht="7.5" customHeight="1" thickBot="1">
      <c r="A49" s="12"/>
      <c r="B49" s="12"/>
      <c r="D49" s="26"/>
      <c r="E49" s="27"/>
      <c r="F49" s="28"/>
      <c r="G49" s="29"/>
      <c r="H49" s="26"/>
      <c r="I49" s="27"/>
      <c r="J49" s="28"/>
      <c r="K49" s="29"/>
      <c r="L49" s="25"/>
      <c r="M49" s="25"/>
      <c r="N49" s="25"/>
    </row>
    <row r="50" spans="1:5" ht="16.5" thickTop="1">
      <c r="A50" s="12"/>
      <c r="B50" s="12"/>
      <c r="D50" s="4"/>
      <c r="E50" s="4"/>
    </row>
    <row r="51" spans="4:5" ht="15.75">
      <c r="D51" s="4"/>
      <c r="E51" s="4"/>
    </row>
    <row r="52" spans="4:5" ht="15.75">
      <c r="D52" s="4"/>
      <c r="E52" s="4"/>
    </row>
    <row r="53" spans="2:5" ht="15.75">
      <c r="B53" s="4"/>
      <c r="D53" s="4"/>
      <c r="E53" s="4"/>
    </row>
    <row r="54" spans="4:5" ht="15.75">
      <c r="D54" s="4"/>
      <c r="E54" s="4"/>
    </row>
    <row r="55" spans="4:5" ht="15.75">
      <c r="D55" s="4"/>
      <c r="E55" s="4"/>
    </row>
    <row r="56" spans="4:5" ht="15.75">
      <c r="D56" s="4"/>
      <c r="E56" s="4"/>
    </row>
    <row r="57" spans="4:5" ht="15.75">
      <c r="D57" s="4"/>
      <c r="E57" s="4"/>
    </row>
    <row r="58" spans="4:5" ht="15.75">
      <c r="D58" s="4"/>
      <c r="E58" s="4"/>
    </row>
  </sheetData>
  <mergeCells count="15">
    <mergeCell ref="H21:I21"/>
    <mergeCell ref="J20:K20"/>
    <mergeCell ref="J21:K21"/>
    <mergeCell ref="D21:E21"/>
    <mergeCell ref="D20:E20"/>
    <mergeCell ref="F20:G20"/>
    <mergeCell ref="F21:G21"/>
    <mergeCell ref="H19:K19"/>
    <mergeCell ref="H18:K18"/>
    <mergeCell ref="D18:G19"/>
    <mergeCell ref="H20:I20"/>
    <mergeCell ref="A5:K5"/>
    <mergeCell ref="A6:K6"/>
    <mergeCell ref="A9:K9"/>
    <mergeCell ref="A10:K10"/>
  </mergeCells>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J70"/>
  <sheetViews>
    <sheetView zoomScale="80" zoomScaleNormal="80" workbookViewId="0" topLeftCell="A44">
      <selection activeCell="D67" sqref="D67"/>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0" customWidth="1"/>
    <col min="6" max="6" width="16.421875" style="122" customWidth="1"/>
    <col min="7" max="7" width="9.140625" style="10" customWidth="1"/>
    <col min="8" max="8" width="13.7109375" style="1" customWidth="1"/>
    <col min="9" max="9" width="4.28125" style="1" customWidth="1"/>
    <col min="10" max="10" width="9.421875" style="10" bestFit="1" customWidth="1"/>
    <col min="11" max="16384" width="9.140625" style="1" customWidth="1"/>
  </cols>
  <sheetData>
    <row r="1" spans="1:8" ht="15.75">
      <c r="A1" s="220" t="s">
        <v>16</v>
      </c>
      <c r="B1" s="220"/>
      <c r="C1" s="220"/>
      <c r="D1" s="220"/>
      <c r="E1" s="220"/>
      <c r="F1" s="220"/>
      <c r="G1" s="220"/>
      <c r="H1" s="220"/>
    </row>
    <row r="4" spans="1:2" ht="15.75">
      <c r="A4" s="4" t="s">
        <v>190</v>
      </c>
      <c r="B4" s="4"/>
    </row>
    <row r="5" spans="1:2" ht="7.5" customHeight="1">
      <c r="A5" s="4"/>
      <c r="B5" s="4"/>
    </row>
    <row r="6" spans="1:8" ht="15.75">
      <c r="A6" s="12"/>
      <c r="B6" s="12"/>
      <c r="F6" s="191" t="s">
        <v>213</v>
      </c>
      <c r="G6" s="58"/>
      <c r="H6" s="5" t="s">
        <v>45</v>
      </c>
    </row>
    <row r="7" spans="1:8" ht="15.75">
      <c r="A7" s="12"/>
      <c r="B7" s="12"/>
      <c r="F7" s="123" t="str">
        <f>H7</f>
        <v>AS AT</v>
      </c>
      <c r="G7" s="58"/>
      <c r="H7" s="5" t="s">
        <v>17</v>
      </c>
    </row>
    <row r="8" spans="1:8" ht="15.75">
      <c r="A8" s="12"/>
      <c r="B8" s="12"/>
      <c r="F8" s="123" t="s">
        <v>214</v>
      </c>
      <c r="G8" s="58"/>
      <c r="H8" s="5" t="s">
        <v>199</v>
      </c>
    </row>
    <row r="9" spans="1:8" ht="15.75">
      <c r="A9" s="12"/>
      <c r="B9" s="12"/>
      <c r="F9" s="123" t="str">
        <f>H9</f>
        <v>RM'000</v>
      </c>
      <c r="G9" s="58"/>
      <c r="H9" s="5" t="s">
        <v>14</v>
      </c>
    </row>
    <row r="10" spans="1:8" ht="15.75">
      <c r="A10" s="12"/>
      <c r="B10" s="12"/>
      <c r="H10" s="4"/>
    </row>
    <row r="11" spans="1:10" ht="15.75">
      <c r="A11" s="12">
        <v>1</v>
      </c>
      <c r="B11" s="12"/>
      <c r="C11" s="1" t="s">
        <v>90</v>
      </c>
      <c r="F11" s="122">
        <f>419099-6793</f>
        <v>412306</v>
      </c>
      <c r="G11" s="23"/>
      <c r="H11" s="38">
        <f>417794</f>
        <v>417794</v>
      </c>
      <c r="J11" s="23"/>
    </row>
    <row r="12" spans="1:10" ht="15.75">
      <c r="A12" s="12">
        <v>2</v>
      </c>
      <c r="B12" s="12"/>
      <c r="C12" s="1" t="s">
        <v>46</v>
      </c>
      <c r="F12" s="122">
        <v>2199</v>
      </c>
      <c r="G12" s="23"/>
      <c r="H12" s="38">
        <v>1950</v>
      </c>
      <c r="J12" s="23"/>
    </row>
    <row r="13" spans="1:10" ht="15.75">
      <c r="A13" s="12">
        <v>3</v>
      </c>
      <c r="B13" s="12"/>
      <c r="C13" s="1" t="s">
        <v>47</v>
      </c>
      <c r="F13" s="122">
        <v>98957</v>
      </c>
      <c r="G13" s="23"/>
      <c r="H13" s="38">
        <v>103271</v>
      </c>
      <c r="J13" s="23"/>
    </row>
    <row r="14" spans="1:10" ht="15.75">
      <c r="A14" s="12">
        <v>4</v>
      </c>
      <c r="B14" s="12"/>
      <c r="C14" s="1" t="s">
        <v>48</v>
      </c>
      <c r="F14" s="122">
        <v>6793</v>
      </c>
      <c r="G14" s="23"/>
      <c r="H14" s="38">
        <v>6793</v>
      </c>
      <c r="J14" s="23"/>
    </row>
    <row r="15" spans="1:10" ht="15.75">
      <c r="A15" s="12"/>
      <c r="B15" s="12"/>
      <c r="G15" s="23"/>
      <c r="H15" s="38"/>
      <c r="J15" s="23"/>
    </row>
    <row r="16" spans="1:10" ht="15.75">
      <c r="A16" s="12">
        <v>5</v>
      </c>
      <c r="B16" s="12"/>
      <c r="C16" s="1" t="s">
        <v>51</v>
      </c>
      <c r="G16" s="23"/>
      <c r="H16" s="38"/>
      <c r="J16" s="23"/>
    </row>
    <row r="17" spans="1:10" ht="15.75">
      <c r="A17" s="12"/>
      <c r="B17" s="12"/>
      <c r="D17" s="1" t="s">
        <v>91</v>
      </c>
      <c r="F17" s="122">
        <v>108179</v>
      </c>
      <c r="G17" s="23"/>
      <c r="H17" s="38">
        <f>102145-1</f>
        <v>102144</v>
      </c>
      <c r="J17" s="23"/>
    </row>
    <row r="18" spans="1:10" ht="15.75">
      <c r="A18" s="12"/>
      <c r="B18" s="12"/>
      <c r="D18" s="1" t="s">
        <v>92</v>
      </c>
      <c r="F18" s="122">
        <v>114749</v>
      </c>
      <c r="G18" s="23"/>
      <c r="H18" s="38">
        <v>93051</v>
      </c>
      <c r="J18" s="23"/>
    </row>
    <row r="19" spans="1:10" ht="15.75">
      <c r="A19" s="12"/>
      <c r="B19" s="12"/>
      <c r="D19" s="1" t="s">
        <v>93</v>
      </c>
      <c r="F19" s="122">
        <f>26831+4699+2924</f>
        <v>34454</v>
      </c>
      <c r="G19" s="23"/>
      <c r="H19" s="38">
        <f>18337+2599+2083+39810</f>
        <v>62829</v>
      </c>
      <c r="J19" s="23"/>
    </row>
    <row r="20" spans="1:10" ht="15.75">
      <c r="A20" s="12"/>
      <c r="B20" s="12"/>
      <c r="D20" s="1" t="s">
        <v>49</v>
      </c>
      <c r="F20" s="122">
        <v>176788</v>
      </c>
      <c r="G20" s="23"/>
      <c r="H20" s="38">
        <v>186170</v>
      </c>
      <c r="J20" s="23"/>
    </row>
    <row r="21" spans="1:10" ht="5.25" customHeight="1">
      <c r="A21" s="12"/>
      <c r="B21" s="12"/>
      <c r="G21" s="23"/>
      <c r="H21" s="38"/>
      <c r="J21" s="23"/>
    </row>
    <row r="22" spans="1:10" ht="19.5" customHeight="1">
      <c r="A22" s="12"/>
      <c r="B22" s="12"/>
      <c r="F22" s="172">
        <f>SUM(F17:F21)</f>
        <v>434170</v>
      </c>
      <c r="G22" s="23"/>
      <c r="H22" s="39">
        <f>SUM(H17:H20)</f>
        <v>444194</v>
      </c>
      <c r="J22" s="23"/>
    </row>
    <row r="23" spans="1:10" ht="15.75">
      <c r="A23" s="12"/>
      <c r="B23" s="12"/>
      <c r="G23" s="23"/>
      <c r="H23" s="38"/>
      <c r="J23" s="23"/>
    </row>
    <row r="24" spans="1:10" ht="15.75">
      <c r="A24" s="12">
        <v>6</v>
      </c>
      <c r="B24" s="12"/>
      <c r="C24" s="1" t="s">
        <v>52</v>
      </c>
      <c r="G24" s="23"/>
      <c r="H24" s="38"/>
      <c r="J24" s="23"/>
    </row>
    <row r="25" spans="1:10" ht="15.75">
      <c r="A25" s="12"/>
      <c r="B25" s="12"/>
      <c r="D25" s="1" t="s">
        <v>94</v>
      </c>
      <c r="F25" s="122">
        <v>87985</v>
      </c>
      <c r="G25" s="23"/>
      <c r="H25" s="38">
        <v>55254</v>
      </c>
      <c r="J25" s="23"/>
    </row>
    <row r="26" spans="1:10" ht="15.75">
      <c r="A26" s="12"/>
      <c r="B26" s="12"/>
      <c r="D26" s="1" t="s">
        <v>95</v>
      </c>
      <c r="F26" s="122">
        <v>17593</v>
      </c>
      <c r="G26" s="23"/>
      <c r="H26" s="38">
        <f>25689-1</f>
        <v>25688</v>
      </c>
      <c r="J26" s="23"/>
    </row>
    <row r="27" spans="1:10" ht="15.75">
      <c r="A27" s="12"/>
      <c r="B27" s="12"/>
      <c r="D27" s="1" t="s">
        <v>50</v>
      </c>
      <c r="F27" s="122">
        <f>54447</f>
        <v>54447</v>
      </c>
      <c r="G27" s="23"/>
      <c r="H27" s="38">
        <v>55101</v>
      </c>
      <c r="J27" s="23"/>
    </row>
    <row r="28" spans="1:10" ht="15.75">
      <c r="A28" s="12"/>
      <c r="B28" s="12"/>
      <c r="D28" s="1" t="s">
        <v>82</v>
      </c>
      <c r="F28" s="122">
        <f>1116+16340</f>
        <v>17456</v>
      </c>
      <c r="G28" s="23"/>
      <c r="H28" s="38">
        <v>67252</v>
      </c>
      <c r="J28" s="23"/>
    </row>
    <row r="29" spans="1:10" ht="15.75">
      <c r="A29" s="12"/>
      <c r="B29" s="12"/>
      <c r="D29" s="1" t="s">
        <v>96</v>
      </c>
      <c r="F29" s="122">
        <v>218</v>
      </c>
      <c r="G29" s="23"/>
      <c r="H29" s="38">
        <v>201</v>
      </c>
      <c r="J29" s="23"/>
    </row>
    <row r="30" spans="1:10" ht="15.75">
      <c r="A30" s="12"/>
      <c r="B30" s="12"/>
      <c r="D30" s="1" t="s">
        <v>15</v>
      </c>
      <c r="F30" s="122">
        <v>1454</v>
      </c>
      <c r="G30" s="23"/>
      <c r="H30" s="38">
        <v>1921</v>
      </c>
      <c r="J30" s="23"/>
    </row>
    <row r="31" spans="1:10" ht="5.25" customHeight="1">
      <c r="A31" s="12"/>
      <c r="B31" s="12"/>
      <c r="G31" s="23"/>
      <c r="H31" s="38"/>
      <c r="J31" s="23"/>
    </row>
    <row r="32" spans="1:10" ht="19.5" customHeight="1">
      <c r="A32" s="12"/>
      <c r="B32" s="12"/>
      <c r="F32" s="172">
        <f>SUM(F25:F31)</f>
        <v>179153</v>
      </c>
      <c r="G32" s="23"/>
      <c r="H32" s="39">
        <f>SUM(H25:H30)</f>
        <v>205417</v>
      </c>
      <c r="J32" s="23"/>
    </row>
    <row r="33" spans="1:10" ht="7.5" customHeight="1">
      <c r="A33" s="12"/>
      <c r="B33" s="12"/>
      <c r="G33" s="23"/>
      <c r="H33" s="38"/>
      <c r="J33" s="23"/>
    </row>
    <row r="34" spans="1:10" ht="15.75">
      <c r="A34" s="12">
        <v>7</v>
      </c>
      <c r="B34" s="12"/>
      <c r="C34" s="1" t="s">
        <v>53</v>
      </c>
      <c r="F34" s="122">
        <f>F22-F32</f>
        <v>255017</v>
      </c>
      <c r="G34" s="23"/>
      <c r="H34" s="38">
        <f>+H22-H32</f>
        <v>238777</v>
      </c>
      <c r="J34" s="23"/>
    </row>
    <row r="35" spans="1:10" ht="7.5" customHeight="1">
      <c r="A35" s="12"/>
      <c r="B35" s="12"/>
      <c r="G35" s="23"/>
      <c r="H35" s="38"/>
      <c r="J35" s="23"/>
    </row>
    <row r="36" spans="1:10" ht="19.5" customHeight="1" thickBot="1">
      <c r="A36" s="12"/>
      <c r="B36" s="12"/>
      <c r="C36" s="1" t="s">
        <v>54</v>
      </c>
      <c r="E36" s="21"/>
      <c r="F36" s="174">
        <f>SUM(F11:F14)+F34</f>
        <v>775272</v>
      </c>
      <c r="G36" s="21"/>
      <c r="H36" s="40">
        <f>SUM(H11:H14)+H34</f>
        <v>768585</v>
      </c>
      <c r="J36" s="23"/>
    </row>
    <row r="37" spans="1:10" ht="16.5" thickTop="1">
      <c r="A37" s="12"/>
      <c r="B37" s="12"/>
      <c r="G37" s="23"/>
      <c r="H37" s="38"/>
      <c r="J37" s="23"/>
    </row>
    <row r="38" spans="1:10" ht="15.75">
      <c r="A38" s="12">
        <v>8</v>
      </c>
      <c r="B38" s="12"/>
      <c r="C38" s="1" t="s">
        <v>55</v>
      </c>
      <c r="G38" s="23"/>
      <c r="H38" s="38"/>
      <c r="J38" s="23"/>
    </row>
    <row r="39" spans="1:10" ht="15.75">
      <c r="A39" s="12"/>
      <c r="B39" s="12"/>
      <c r="D39" s="1" t="s">
        <v>56</v>
      </c>
      <c r="F39" s="122">
        <f>356265+45</f>
        <v>356310</v>
      </c>
      <c r="G39" s="23"/>
      <c r="H39" s="38">
        <v>356265</v>
      </c>
      <c r="J39" s="23"/>
    </row>
    <row r="40" spans="1:10" ht="15.75">
      <c r="A40" s="12"/>
      <c r="B40" s="12"/>
      <c r="D40" s="1" t="s">
        <v>57</v>
      </c>
      <c r="F40" s="122">
        <v>-11296</v>
      </c>
      <c r="G40" s="23"/>
      <c r="H40" s="38">
        <v>-8788</v>
      </c>
      <c r="J40" s="23"/>
    </row>
    <row r="41" spans="1:10" ht="15.75">
      <c r="A41" s="12"/>
      <c r="B41" s="12"/>
      <c r="D41" s="1" t="s">
        <v>56</v>
      </c>
      <c r="F41" s="122">
        <v>16</v>
      </c>
      <c r="G41" s="23"/>
      <c r="H41" s="38"/>
      <c r="J41" s="23"/>
    </row>
    <row r="42" spans="1:10" ht="15.75">
      <c r="A42" s="12"/>
      <c r="B42" s="12"/>
      <c r="D42" s="1" t="s">
        <v>97</v>
      </c>
      <c r="F42" s="122">
        <v>64331</v>
      </c>
      <c r="G42" s="23"/>
      <c r="H42" s="38">
        <v>64331</v>
      </c>
      <c r="J42" s="23"/>
    </row>
    <row r="43" spans="1:10" ht="15.75">
      <c r="A43" s="12"/>
      <c r="B43" s="12"/>
      <c r="D43" s="1" t="s">
        <v>58</v>
      </c>
      <c r="F43" s="122">
        <v>-188</v>
      </c>
      <c r="G43" s="23"/>
      <c r="H43" s="38">
        <v>-89</v>
      </c>
      <c r="J43" s="23"/>
    </row>
    <row r="44" spans="1:10" ht="15.75">
      <c r="A44" s="12"/>
      <c r="B44" s="12"/>
      <c r="D44" s="1" t="s">
        <v>59</v>
      </c>
      <c r="F44" s="122">
        <v>73</v>
      </c>
      <c r="G44" s="23"/>
      <c r="H44" s="38">
        <v>73</v>
      </c>
      <c r="J44" s="23"/>
    </row>
    <row r="45" spans="1:10" ht="15.75">
      <c r="A45" s="12"/>
      <c r="B45" s="12"/>
      <c r="D45" s="1" t="s">
        <v>78</v>
      </c>
      <c r="F45" s="122">
        <v>2982</v>
      </c>
      <c r="G45" s="23"/>
      <c r="H45" s="38">
        <v>2982</v>
      </c>
      <c r="J45" s="23"/>
    </row>
    <row r="46" spans="1:10" ht="15.75">
      <c r="A46" s="12"/>
      <c r="B46" s="12"/>
      <c r="D46" s="1" t="s">
        <v>60</v>
      </c>
      <c r="F46" s="122">
        <f>90495</f>
        <v>90495</v>
      </c>
      <c r="G46" s="23"/>
      <c r="H46" s="38">
        <f>82346+1</f>
        <v>82347</v>
      </c>
      <c r="J46" s="23"/>
    </row>
    <row r="47" spans="1:10" ht="7.5" customHeight="1">
      <c r="A47" s="12"/>
      <c r="B47" s="12"/>
      <c r="G47" s="23"/>
      <c r="H47" s="38"/>
      <c r="J47" s="23"/>
    </row>
    <row r="48" spans="1:10" ht="16.5" customHeight="1">
      <c r="A48" s="12"/>
      <c r="B48" s="12"/>
      <c r="F48" s="175">
        <f>SUM(F39:F47)</f>
        <v>502723</v>
      </c>
      <c r="G48" s="21"/>
      <c r="H48" s="41">
        <f>SUM(H39:H47)</f>
        <v>497121</v>
      </c>
      <c r="J48" s="23"/>
    </row>
    <row r="49" spans="1:10" ht="15.75">
      <c r="A49" s="12">
        <v>9</v>
      </c>
      <c r="B49" s="12"/>
      <c r="C49" s="1" t="s">
        <v>61</v>
      </c>
      <c r="F49" s="122">
        <v>44410</v>
      </c>
      <c r="G49" s="23"/>
      <c r="H49" s="38">
        <v>43731</v>
      </c>
      <c r="J49" s="23"/>
    </row>
    <row r="50" spans="1:10" ht="15.75">
      <c r="A50" s="12">
        <v>10</v>
      </c>
      <c r="B50" s="12"/>
      <c r="C50" s="1" t="s">
        <v>62</v>
      </c>
      <c r="G50" s="23"/>
      <c r="H50" s="38"/>
      <c r="J50" s="23"/>
    </row>
    <row r="51" spans="1:10" ht="15.75">
      <c r="A51" s="12"/>
      <c r="B51" s="12"/>
      <c r="D51" s="1" t="s">
        <v>63</v>
      </c>
      <c r="F51" s="122">
        <v>200000</v>
      </c>
      <c r="G51" s="23"/>
      <c r="H51" s="38">
        <f>160190+39810</f>
        <v>200000</v>
      </c>
      <c r="J51" s="23"/>
    </row>
    <row r="52" spans="1:10" ht="15.75">
      <c r="A52" s="12"/>
      <c r="B52" s="12"/>
      <c r="D52" s="1" t="s">
        <v>82</v>
      </c>
      <c r="F52" s="122">
        <f>33878-16340</f>
        <v>17538</v>
      </c>
      <c r="G52" s="23"/>
      <c r="H52" s="38">
        <v>17319</v>
      </c>
      <c r="J52" s="23"/>
    </row>
    <row r="53" spans="1:10" ht="15.75">
      <c r="A53" s="12"/>
      <c r="B53" s="12"/>
      <c r="D53" s="1" t="s">
        <v>96</v>
      </c>
      <c r="F53" s="122">
        <v>384</v>
      </c>
      <c r="G53" s="23"/>
      <c r="H53" s="38">
        <v>450</v>
      </c>
      <c r="J53" s="23"/>
    </row>
    <row r="54" spans="1:10" ht="15.75">
      <c r="A54" s="12">
        <v>11</v>
      </c>
      <c r="B54" s="12"/>
      <c r="C54" s="1" t="s">
        <v>64</v>
      </c>
      <c r="F54" s="122">
        <v>10217</v>
      </c>
      <c r="G54" s="23"/>
      <c r="H54" s="38">
        <v>9964</v>
      </c>
      <c r="J54" s="23"/>
    </row>
    <row r="55" spans="1:10" ht="5.25" customHeight="1">
      <c r="A55" s="12"/>
      <c r="B55" s="12"/>
      <c r="G55" s="23"/>
      <c r="J55" s="23"/>
    </row>
    <row r="56" spans="1:10" ht="20.25" customHeight="1" thickBot="1">
      <c r="A56" s="12"/>
      <c r="B56" s="12"/>
      <c r="F56" s="174">
        <f>SUM(F48:F54)</f>
        <v>775272</v>
      </c>
      <c r="G56" s="21"/>
      <c r="H56" s="40">
        <f>SUM(H48:H54)</f>
        <v>768585</v>
      </c>
      <c r="J56" s="23"/>
    </row>
    <row r="57" spans="1:8" ht="9" customHeight="1" thickTop="1">
      <c r="A57" s="12"/>
      <c r="B57" s="12"/>
      <c r="G57" s="23"/>
      <c r="H57" s="38"/>
    </row>
    <row r="58" spans="1:8" ht="15.75">
      <c r="A58" s="12">
        <v>12</v>
      </c>
      <c r="B58" s="12"/>
      <c r="C58" s="1" t="s">
        <v>65</v>
      </c>
      <c r="F58" s="97">
        <f>(F48-F14)*100/352162</f>
        <v>140.82439331898388</v>
      </c>
      <c r="G58" s="97"/>
      <c r="H58" s="97">
        <f>(H48-H14)*100/352162</f>
        <v>139.23364815056706</v>
      </c>
    </row>
    <row r="59" spans="1:8" ht="15.75">
      <c r="A59" s="12"/>
      <c r="B59" s="12"/>
      <c r="G59" s="23"/>
      <c r="H59" s="38"/>
    </row>
    <row r="60" spans="1:8" ht="15.75">
      <c r="A60" s="12"/>
      <c r="B60" s="12"/>
      <c r="F60" s="121"/>
      <c r="G60" s="23"/>
      <c r="H60" s="25"/>
    </row>
    <row r="61" spans="1:8" ht="15.75">
      <c r="A61" s="12"/>
      <c r="B61" s="12"/>
      <c r="F61" s="121"/>
      <c r="G61" s="23"/>
      <c r="H61" s="25"/>
    </row>
    <row r="62" spans="1:8" ht="15.75">
      <c r="A62" s="12"/>
      <c r="B62" s="12"/>
      <c r="F62" s="121"/>
      <c r="G62" s="23"/>
      <c r="H62" s="25"/>
    </row>
    <row r="63" spans="1:8" ht="15.75">
      <c r="A63" s="12"/>
      <c r="B63" s="12"/>
      <c r="G63" s="23"/>
      <c r="H63" s="25"/>
    </row>
    <row r="64" spans="1:8" ht="15.75">
      <c r="A64" s="12"/>
      <c r="B64" s="12"/>
      <c r="G64" s="23"/>
      <c r="H64" s="25"/>
    </row>
    <row r="65" spans="1:8" ht="15.75">
      <c r="A65" s="12"/>
      <c r="B65" s="12"/>
      <c r="G65" s="23"/>
      <c r="H65" s="25"/>
    </row>
    <row r="66" spans="1:8" ht="15.75">
      <c r="A66" s="17"/>
      <c r="B66" s="17"/>
      <c r="G66" s="23"/>
      <c r="H66" s="25"/>
    </row>
    <row r="67" spans="1:8" ht="15.75">
      <c r="A67" s="17"/>
      <c r="B67" s="17"/>
      <c r="G67" s="23"/>
      <c r="H67" s="25"/>
    </row>
    <row r="68" spans="7:8" ht="15.75">
      <c r="G68" s="23"/>
      <c r="H68" s="25"/>
    </row>
    <row r="69" spans="7:8" ht="15.75">
      <c r="G69" s="11"/>
      <c r="H69" s="15"/>
    </row>
    <row r="70" spans="7:8" ht="15.75">
      <c r="G70" s="11"/>
      <c r="H70" s="15"/>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zoomScale="75" zoomScaleNormal="75" zoomScaleSheetLayoutView="75" workbookViewId="0" topLeftCell="B4">
      <selection activeCell="G43" sqref="G43"/>
    </sheetView>
  </sheetViews>
  <sheetFormatPr defaultColWidth="9.140625" defaultRowHeight="13.5"/>
  <cols>
    <col min="1" max="1" width="41.8515625" style="122" customWidth="1"/>
    <col min="2" max="2" width="2.7109375" style="122" customWidth="1"/>
    <col min="3" max="5" width="12.7109375" style="122" customWidth="1"/>
    <col min="6" max="6" width="14.00390625" style="122" customWidth="1"/>
    <col min="7" max="7" width="13.57421875" style="122" customWidth="1"/>
    <col min="8" max="10" width="12.7109375" style="122" customWidth="1"/>
    <col min="11" max="11" width="14.8515625" style="122" customWidth="1"/>
    <col min="12" max="12" width="1.8515625" style="122" customWidth="1"/>
    <col min="13" max="16384" width="9.140625" style="122" customWidth="1"/>
  </cols>
  <sheetData>
    <row r="1" spans="1:11" ht="15.75">
      <c r="A1" s="213" t="s">
        <v>182</v>
      </c>
      <c r="B1" s="213"/>
      <c r="C1" s="213"/>
      <c r="D1" s="213"/>
      <c r="E1" s="213"/>
      <c r="F1" s="213"/>
      <c r="G1" s="213"/>
      <c r="H1" s="213"/>
      <c r="I1" s="213"/>
      <c r="J1" s="213"/>
      <c r="K1" s="213"/>
    </row>
    <row r="2" spans="1:11" s="149" customFormat="1" ht="15.75">
      <c r="A2" s="266"/>
      <c r="B2" s="266"/>
      <c r="C2" s="266"/>
      <c r="D2" s="266"/>
      <c r="E2" s="266"/>
      <c r="F2" s="266"/>
      <c r="G2" s="266"/>
      <c r="H2" s="266"/>
      <c r="I2" s="266"/>
      <c r="J2" s="266"/>
      <c r="K2" s="266"/>
    </row>
    <row r="3" s="149" customFormat="1" ht="15.75"/>
    <row r="4" s="149" customFormat="1" ht="15.75">
      <c r="A4" s="267" t="s">
        <v>191</v>
      </c>
    </row>
    <row r="5" s="149" customFormat="1" ht="15.75">
      <c r="A5" s="149" t="s">
        <v>114</v>
      </c>
    </row>
    <row r="6" s="149" customFormat="1" ht="15.75"/>
    <row r="7" spans="4:10" s="149" customFormat="1" ht="15.75">
      <c r="D7" s="266" t="s">
        <v>193</v>
      </c>
      <c r="E7" s="266"/>
      <c r="F7" s="266"/>
      <c r="G7" s="266"/>
      <c r="H7" s="266"/>
      <c r="I7" s="266"/>
      <c r="J7" s="268" t="s">
        <v>186</v>
      </c>
    </row>
    <row r="8" spans="3:11" s="149" customFormat="1" ht="15.75">
      <c r="C8" s="269" t="s">
        <v>127</v>
      </c>
      <c r="D8" s="269" t="s">
        <v>200</v>
      </c>
      <c r="E8" s="269" t="s">
        <v>126</v>
      </c>
      <c r="F8" s="269" t="s">
        <v>123</v>
      </c>
      <c r="G8" s="269" t="s">
        <v>129</v>
      </c>
      <c r="H8" s="269" t="s">
        <v>124</v>
      </c>
      <c r="I8" s="269" t="s">
        <v>125</v>
      </c>
      <c r="J8" s="269" t="s">
        <v>135</v>
      </c>
      <c r="K8" s="269" t="s">
        <v>28</v>
      </c>
    </row>
    <row r="9" spans="3:11" s="149" customFormat="1" ht="15.75">
      <c r="C9" s="269" t="s">
        <v>123</v>
      </c>
      <c r="D9" s="269" t="s">
        <v>201</v>
      </c>
      <c r="E9" s="269" t="s">
        <v>133</v>
      </c>
      <c r="F9" s="269" t="s">
        <v>128</v>
      </c>
      <c r="G9" s="269" t="s">
        <v>134</v>
      </c>
      <c r="H9" s="269" t="s">
        <v>130</v>
      </c>
      <c r="I9" s="269" t="s">
        <v>131</v>
      </c>
      <c r="J9" s="269" t="s">
        <v>132</v>
      </c>
      <c r="K9" s="269"/>
    </row>
    <row r="10" spans="3:11" s="149" customFormat="1" ht="15.75">
      <c r="C10" s="269"/>
      <c r="D10" s="269"/>
      <c r="E10" s="269"/>
      <c r="F10" s="269" t="s">
        <v>134</v>
      </c>
      <c r="H10" s="269" t="s">
        <v>134</v>
      </c>
      <c r="I10" s="269" t="s">
        <v>134</v>
      </c>
      <c r="J10" s="269"/>
      <c r="K10" s="269"/>
    </row>
    <row r="11" spans="3:13" s="149" customFormat="1" ht="15.75">
      <c r="C11" s="270"/>
      <c r="D11" s="270"/>
      <c r="E11" s="270"/>
      <c r="F11" s="270"/>
      <c r="G11" s="270"/>
      <c r="H11" s="270"/>
      <c r="I11" s="270"/>
      <c r="J11" s="270"/>
      <c r="K11" s="271"/>
      <c r="L11" s="270"/>
      <c r="M11" s="270"/>
    </row>
    <row r="12" spans="1:13" s="149" customFormat="1" ht="13.5" customHeight="1">
      <c r="A12" s="267" t="s">
        <v>216</v>
      </c>
      <c r="C12" s="270">
        <v>356265</v>
      </c>
      <c r="D12" s="270">
        <v>-8788</v>
      </c>
      <c r="E12" s="270">
        <v>0</v>
      </c>
      <c r="F12" s="270">
        <v>73</v>
      </c>
      <c r="G12" s="270">
        <v>64331</v>
      </c>
      <c r="H12" s="270">
        <v>2982</v>
      </c>
      <c r="I12" s="270">
        <v>-89</v>
      </c>
      <c r="J12" s="270">
        <v>82346</v>
      </c>
      <c r="K12" s="270">
        <f>SUM(C12:J12)</f>
        <v>497120</v>
      </c>
      <c r="L12" s="270"/>
      <c r="M12" s="270"/>
    </row>
    <row r="13" spans="3:13" s="149" customFormat="1" ht="5.25" customHeight="1" hidden="1">
      <c r="C13" s="270"/>
      <c r="D13" s="270"/>
      <c r="E13" s="270"/>
      <c r="F13" s="270"/>
      <c r="G13" s="270"/>
      <c r="H13" s="270"/>
      <c r="I13" s="270"/>
      <c r="J13" s="270"/>
      <c r="K13" s="270"/>
      <c r="L13" s="270"/>
      <c r="M13" s="270"/>
    </row>
    <row r="14" spans="1:13" s="149" customFormat="1" ht="15.75" hidden="1">
      <c r="A14" s="149" t="s">
        <v>137</v>
      </c>
      <c r="C14" s="272"/>
      <c r="D14" s="273"/>
      <c r="E14" s="273"/>
      <c r="F14" s="273"/>
      <c r="G14" s="273"/>
      <c r="H14" s="273"/>
      <c r="I14" s="273"/>
      <c r="J14" s="273"/>
      <c r="K14" s="274">
        <v>0</v>
      </c>
      <c r="L14" s="270"/>
      <c r="M14" s="270"/>
    </row>
    <row r="15" spans="1:13" s="149" customFormat="1" ht="15.75" hidden="1">
      <c r="A15" s="149" t="s">
        <v>138</v>
      </c>
      <c r="C15" s="275"/>
      <c r="D15" s="276"/>
      <c r="E15" s="276"/>
      <c r="F15" s="276"/>
      <c r="G15" s="276">
        <v>-1881</v>
      </c>
      <c r="H15" s="276"/>
      <c r="I15" s="276"/>
      <c r="J15" s="276">
        <v>1881</v>
      </c>
      <c r="K15" s="277">
        <f>SUM(C15:J15)</f>
        <v>0</v>
      </c>
      <c r="L15" s="270"/>
      <c r="M15" s="270"/>
    </row>
    <row r="16" spans="3:13" s="149" customFormat="1" ht="15.75" hidden="1">
      <c r="C16" s="275"/>
      <c r="D16" s="276"/>
      <c r="E16" s="276"/>
      <c r="F16" s="276"/>
      <c r="G16" s="276"/>
      <c r="H16" s="276"/>
      <c r="I16" s="276"/>
      <c r="J16" s="276"/>
      <c r="K16" s="277"/>
      <c r="L16" s="270"/>
      <c r="M16" s="270"/>
    </row>
    <row r="17" spans="1:13" s="149" customFormat="1" ht="15.75" hidden="1">
      <c r="A17" s="149" t="s">
        <v>139</v>
      </c>
      <c r="C17" s="278"/>
      <c r="D17" s="279"/>
      <c r="E17" s="279"/>
      <c r="F17" s="279"/>
      <c r="G17" s="279"/>
      <c r="H17" s="279"/>
      <c r="I17" s="279">
        <v>202</v>
      </c>
      <c r="J17" s="279"/>
      <c r="K17" s="280">
        <f>C17+D17+F17+G17+H17+I17+J17</f>
        <v>202</v>
      </c>
      <c r="L17" s="270"/>
      <c r="M17" s="270"/>
    </row>
    <row r="18" spans="1:13" s="149" customFormat="1" ht="15.75" hidden="1">
      <c r="A18" s="149" t="s">
        <v>140</v>
      </c>
      <c r="C18" s="270"/>
      <c r="D18" s="270"/>
      <c r="E18" s="270"/>
      <c r="F18" s="270"/>
      <c r="G18" s="270"/>
      <c r="H18" s="270"/>
      <c r="I18" s="270"/>
      <c r="J18" s="270"/>
      <c r="K18" s="270"/>
      <c r="L18" s="270"/>
      <c r="M18" s="270"/>
    </row>
    <row r="19" spans="1:13" s="149" customFormat="1" ht="15.75" hidden="1">
      <c r="A19" s="149" t="s">
        <v>141</v>
      </c>
      <c r="C19" s="270">
        <f>SUM(C14:C17)</f>
        <v>0</v>
      </c>
      <c r="D19" s="270">
        <f aca="true" t="shared" si="0" ref="D19:K19">SUM(D14:D17)</f>
        <v>0</v>
      </c>
      <c r="E19" s="270"/>
      <c r="F19" s="270">
        <f t="shared" si="0"/>
        <v>0</v>
      </c>
      <c r="G19" s="270">
        <f t="shared" si="0"/>
        <v>-1881</v>
      </c>
      <c r="H19" s="270">
        <f t="shared" si="0"/>
        <v>0</v>
      </c>
      <c r="I19" s="270">
        <f t="shared" si="0"/>
        <v>202</v>
      </c>
      <c r="J19" s="270">
        <f t="shared" si="0"/>
        <v>1881</v>
      </c>
      <c r="K19" s="270">
        <f t="shared" si="0"/>
        <v>202</v>
      </c>
      <c r="L19" s="270"/>
      <c r="M19" s="270"/>
    </row>
    <row r="20" spans="3:13" s="149" customFormat="1" ht="15.75" hidden="1">
      <c r="C20" s="270"/>
      <c r="D20" s="270"/>
      <c r="E20" s="270"/>
      <c r="F20" s="270"/>
      <c r="G20" s="270"/>
      <c r="H20" s="270"/>
      <c r="I20" s="270"/>
      <c r="J20" s="270"/>
      <c r="K20" s="270"/>
      <c r="L20" s="270"/>
      <c r="M20" s="270"/>
    </row>
    <row r="21" spans="1:13" s="149" customFormat="1" ht="15.75" hidden="1">
      <c r="A21" s="149" t="s">
        <v>202</v>
      </c>
      <c r="C21" s="270"/>
      <c r="D21" s="270">
        <v>-120</v>
      </c>
      <c r="E21" s="270"/>
      <c r="F21" s="270"/>
      <c r="G21" s="270"/>
      <c r="H21" s="270"/>
      <c r="I21" s="270"/>
      <c r="J21" s="270"/>
      <c r="K21" s="270">
        <f>C21+D21+F21+G21+H21+I21+J21</f>
        <v>-120</v>
      </c>
      <c r="L21" s="270"/>
      <c r="M21" s="270"/>
    </row>
    <row r="22" spans="3:13" s="149" customFormat="1" ht="15.75" hidden="1">
      <c r="C22" s="270"/>
      <c r="D22" s="270"/>
      <c r="E22" s="270"/>
      <c r="F22" s="270"/>
      <c r="G22" s="270"/>
      <c r="H22" s="270"/>
      <c r="I22" s="270"/>
      <c r="J22" s="270"/>
      <c r="K22" s="270"/>
      <c r="L22" s="270"/>
      <c r="M22" s="270"/>
    </row>
    <row r="23" spans="1:13" s="149" customFormat="1" ht="15.75" hidden="1">
      <c r="A23" s="149" t="s">
        <v>142</v>
      </c>
      <c r="C23" s="270"/>
      <c r="D23" s="270"/>
      <c r="E23" s="270"/>
      <c r="F23" s="270"/>
      <c r="G23" s="270"/>
      <c r="H23" s="270"/>
      <c r="I23" s="270"/>
      <c r="J23" s="270">
        <v>48616</v>
      </c>
      <c r="K23" s="270">
        <f>C23+D23+F23+G23+H23+I23+J23</f>
        <v>48616</v>
      </c>
      <c r="L23" s="270"/>
      <c r="M23" s="270"/>
    </row>
    <row r="24" spans="3:13" s="149" customFormat="1" ht="15.75" hidden="1">
      <c r="C24" s="270"/>
      <c r="D24" s="270"/>
      <c r="E24" s="270"/>
      <c r="F24" s="270"/>
      <c r="G24" s="270"/>
      <c r="H24" s="270"/>
      <c r="I24" s="270"/>
      <c r="J24" s="270"/>
      <c r="K24" s="270"/>
      <c r="L24" s="270"/>
      <c r="M24" s="270"/>
    </row>
    <row r="25" spans="1:13" s="149" customFormat="1" ht="15.75" hidden="1">
      <c r="A25" s="149" t="s">
        <v>143</v>
      </c>
      <c r="C25" s="270"/>
      <c r="D25" s="270"/>
      <c r="E25" s="270"/>
      <c r="F25" s="270"/>
      <c r="G25" s="270"/>
      <c r="H25" s="270"/>
      <c r="I25" s="270"/>
      <c r="J25" s="270">
        <v>-23585</v>
      </c>
      <c r="K25" s="270">
        <f>C25+D25+F25+G25+H25+I25+J25</f>
        <v>-23585</v>
      </c>
      <c r="L25" s="270"/>
      <c r="M25" s="270"/>
    </row>
    <row r="26" spans="3:13" s="149" customFormat="1" ht="15.75" hidden="1">
      <c r="C26" s="270"/>
      <c r="D26" s="270"/>
      <c r="E26" s="270"/>
      <c r="F26" s="270"/>
      <c r="G26" s="270"/>
      <c r="H26" s="270"/>
      <c r="I26" s="270"/>
      <c r="J26" s="270"/>
      <c r="K26" s="270"/>
      <c r="L26" s="270"/>
      <c r="M26" s="270"/>
    </row>
    <row r="27" spans="1:13" s="149" customFormat="1" ht="15.75" hidden="1">
      <c r="A27" s="149" t="s">
        <v>207</v>
      </c>
      <c r="C27" s="270"/>
      <c r="D27" s="270"/>
      <c r="E27" s="270"/>
      <c r="F27" s="270"/>
      <c r="G27" s="270"/>
      <c r="H27" s="270"/>
      <c r="I27" s="270"/>
      <c r="J27" s="270"/>
      <c r="K27" s="270">
        <f>C27+D27+F27+G27+H27+I27+J27</f>
        <v>0</v>
      </c>
      <c r="L27" s="270"/>
      <c r="M27" s="270"/>
    </row>
    <row r="28" spans="3:13" s="149" customFormat="1" ht="15.75" hidden="1">
      <c r="C28" s="270"/>
      <c r="D28" s="270"/>
      <c r="E28" s="270"/>
      <c r="F28" s="270"/>
      <c r="G28" s="270"/>
      <c r="H28" s="270"/>
      <c r="I28" s="270"/>
      <c r="J28" s="270"/>
      <c r="K28" s="270"/>
      <c r="L28" s="270"/>
      <c r="M28" s="270"/>
    </row>
    <row r="29" spans="1:13" s="149" customFormat="1" ht="15.75" hidden="1">
      <c r="A29" s="267" t="s">
        <v>198</v>
      </c>
      <c r="C29" s="270">
        <f>SUM(C12:C28)</f>
        <v>356265</v>
      </c>
      <c r="D29" s="270">
        <f>SUM(D12:D28)</f>
        <v>-8908</v>
      </c>
      <c r="E29" s="270"/>
      <c r="F29" s="270">
        <f>SUM(F12:F28)</f>
        <v>73</v>
      </c>
      <c r="G29" s="270">
        <f>SUM(G12:G28)</f>
        <v>60569</v>
      </c>
      <c r="H29" s="270">
        <f>SUM(H12:H28)</f>
        <v>2982</v>
      </c>
      <c r="I29" s="270">
        <f>I12+I19</f>
        <v>113</v>
      </c>
      <c r="J29" s="270">
        <f>SUM(J12:J28)</f>
        <v>111139</v>
      </c>
      <c r="K29" s="270">
        <f>SUM(C29:J29)</f>
        <v>522233</v>
      </c>
      <c r="L29" s="270"/>
      <c r="M29" s="270"/>
    </row>
    <row r="30" spans="3:13" s="149" customFormat="1" ht="15.75">
      <c r="C30" s="279"/>
      <c r="D30" s="279"/>
      <c r="E30" s="279"/>
      <c r="F30" s="279"/>
      <c r="G30" s="279"/>
      <c r="H30" s="279"/>
      <c r="I30" s="279"/>
      <c r="J30" s="279"/>
      <c r="K30" s="279"/>
      <c r="L30" s="270"/>
      <c r="M30" s="270"/>
    </row>
    <row r="31" spans="1:11" s="149" customFormat="1" ht="14.25" customHeight="1" hidden="1">
      <c r="A31" s="149" t="s">
        <v>136</v>
      </c>
      <c r="C31" s="281"/>
      <c r="D31" s="282"/>
      <c r="E31" s="282"/>
      <c r="J31" s="283"/>
      <c r="K31" s="284">
        <f>SUM(C31:J31)</f>
        <v>0</v>
      </c>
    </row>
    <row r="32" spans="3:11" s="149" customFormat="1" ht="15.75" hidden="1">
      <c r="C32" s="285"/>
      <c r="D32" s="282"/>
      <c r="E32" s="282"/>
      <c r="J32" s="282"/>
      <c r="K32" s="286"/>
    </row>
    <row r="33" spans="1:11" s="149" customFormat="1" ht="15.75" hidden="1">
      <c r="A33" s="149" t="s">
        <v>137</v>
      </c>
      <c r="C33" s="285"/>
      <c r="D33" s="282"/>
      <c r="E33" s="282"/>
      <c r="J33" s="282"/>
      <c r="K33" s="286">
        <f>SUM(C33:J33)</f>
        <v>0</v>
      </c>
    </row>
    <row r="34" spans="1:11" s="149" customFormat="1" ht="15.75" hidden="1">
      <c r="A34" s="149" t="s">
        <v>138</v>
      </c>
      <c r="C34" s="285"/>
      <c r="D34" s="282"/>
      <c r="E34" s="282"/>
      <c r="J34" s="282"/>
      <c r="K34" s="286"/>
    </row>
    <row r="35" spans="3:11" s="149" customFormat="1" ht="15.75">
      <c r="C35" s="285"/>
      <c r="D35" s="282"/>
      <c r="E35" s="282"/>
      <c r="J35" s="282"/>
      <c r="K35" s="286"/>
    </row>
    <row r="36" spans="1:11" s="149" customFormat="1" ht="15.75">
      <c r="A36" s="149" t="s">
        <v>139</v>
      </c>
      <c r="C36" s="285"/>
      <c r="D36" s="282"/>
      <c r="E36" s="282"/>
      <c r="I36" s="149">
        <v>-99</v>
      </c>
      <c r="J36" s="282"/>
      <c r="K36" s="286">
        <f>SUM(C36:J36)</f>
        <v>-99</v>
      </c>
    </row>
    <row r="37" spans="3:11" s="149" customFormat="1" ht="15.75">
      <c r="C37" s="287"/>
      <c r="D37" s="288"/>
      <c r="E37" s="288"/>
      <c r="F37" s="288"/>
      <c r="G37" s="288"/>
      <c r="H37" s="288"/>
      <c r="I37" s="288"/>
      <c r="J37" s="288"/>
      <c r="K37" s="289"/>
    </row>
    <row r="38" s="149" customFormat="1" ht="15.75">
      <c r="A38" s="149" t="s">
        <v>140</v>
      </c>
    </row>
    <row r="39" spans="1:11" s="149" customFormat="1" ht="15.75">
      <c r="A39" s="149" t="s">
        <v>141</v>
      </c>
      <c r="C39" s="149">
        <f>SUM(C31:C37)</f>
        <v>0</v>
      </c>
      <c r="D39" s="149">
        <f aca="true" t="shared" si="1" ref="D39:K39">SUM(D31:D37)</f>
        <v>0</v>
      </c>
      <c r="F39" s="149">
        <f t="shared" si="1"/>
        <v>0</v>
      </c>
      <c r="G39" s="149">
        <f t="shared" si="1"/>
        <v>0</v>
      </c>
      <c r="H39" s="149">
        <f t="shared" si="1"/>
        <v>0</v>
      </c>
      <c r="I39" s="149">
        <f t="shared" si="1"/>
        <v>-99</v>
      </c>
      <c r="K39" s="149">
        <f t="shared" si="1"/>
        <v>-99</v>
      </c>
    </row>
    <row r="40" s="149" customFormat="1" ht="15.75"/>
    <row r="41" spans="1:11" s="149" customFormat="1" ht="15.75">
      <c r="A41" s="149" t="s">
        <v>217</v>
      </c>
      <c r="C41" s="149">
        <v>45</v>
      </c>
      <c r="E41" s="149">
        <v>16</v>
      </c>
      <c r="K41" s="149">
        <f>SUM(C41:J41)</f>
        <v>61</v>
      </c>
    </row>
    <row r="42" s="149" customFormat="1" ht="15.75"/>
    <row r="43" spans="1:11" s="149" customFormat="1" ht="15.75">
      <c r="A43" s="149" t="s">
        <v>202</v>
      </c>
      <c r="D43" s="149">
        <v>-2508</v>
      </c>
      <c r="K43" s="149">
        <f>SUM(C43:J43)</f>
        <v>-2508</v>
      </c>
    </row>
    <row r="44" s="149" customFormat="1" ht="15.75"/>
    <row r="45" spans="1:11" s="149" customFormat="1" ht="15.75">
      <c r="A45" s="149" t="s">
        <v>142</v>
      </c>
      <c r="J45" s="149">
        <v>8149</v>
      </c>
      <c r="K45" s="149">
        <f>SUM(C45:J45)</f>
        <v>8149</v>
      </c>
    </row>
    <row r="46" s="149" customFormat="1" ht="15.75"/>
    <row r="47" s="149" customFormat="1" ht="15.75">
      <c r="A47" s="149" t="s">
        <v>195</v>
      </c>
    </row>
    <row r="48" spans="3:11" s="149" customFormat="1" ht="15.75">
      <c r="C48" s="288"/>
      <c r="D48" s="288"/>
      <c r="E48" s="288"/>
      <c r="F48" s="288"/>
      <c r="G48" s="288"/>
      <c r="H48" s="288"/>
      <c r="I48" s="288"/>
      <c r="J48" s="288"/>
      <c r="K48" s="288"/>
    </row>
    <row r="49" s="149" customFormat="1" ht="15.75">
      <c r="K49" s="282"/>
    </row>
    <row r="50" spans="1:11" s="149" customFormat="1" ht="16.5" thickBot="1">
      <c r="A50" s="267" t="s">
        <v>218</v>
      </c>
      <c r="C50" s="290">
        <f>SUM(C29:C49)</f>
        <v>356310</v>
      </c>
      <c r="D50" s="290">
        <f>D12+D43</f>
        <v>-11296</v>
      </c>
      <c r="E50" s="290">
        <f>SUM(E29:E49)</f>
        <v>16</v>
      </c>
      <c r="F50" s="290">
        <f>F12</f>
        <v>73</v>
      </c>
      <c r="G50" s="290">
        <f>G12</f>
        <v>64331</v>
      </c>
      <c r="H50" s="290">
        <f>SUM(H29:H49)</f>
        <v>2982</v>
      </c>
      <c r="I50" s="290">
        <f>I12+I39</f>
        <v>-188</v>
      </c>
      <c r="J50" s="290">
        <f>J12+J45</f>
        <v>90495</v>
      </c>
      <c r="K50" s="290">
        <f>SUM(C50:J50)</f>
        <v>502723</v>
      </c>
    </row>
    <row r="51" spans="1:11" ht="16.5" thickTop="1">
      <c r="A51" s="98"/>
      <c r="B51" s="98"/>
      <c r="C51" s="124"/>
      <c r="D51" s="124"/>
      <c r="E51" s="124"/>
      <c r="F51" s="124"/>
      <c r="G51" s="124"/>
      <c r="H51" s="124"/>
      <c r="I51" s="124"/>
      <c r="J51" s="124"/>
      <c r="K51" s="124"/>
    </row>
    <row r="52" spans="1:11" ht="15.75">
      <c r="A52" s="98"/>
      <c r="B52" s="98"/>
      <c r="K52" s="124"/>
    </row>
    <row r="53" spans="1:11" ht="15.75">
      <c r="A53" s="98"/>
      <c r="B53" s="98"/>
      <c r="C53" s="98"/>
      <c r="D53" s="98"/>
      <c r="E53" s="98"/>
      <c r="F53" s="98"/>
      <c r="G53" s="98"/>
      <c r="H53" s="98"/>
      <c r="I53" s="98"/>
      <c r="J53" s="98"/>
      <c r="K53" s="98"/>
    </row>
  </sheetData>
  <mergeCells count="3">
    <mergeCell ref="A2:K2"/>
    <mergeCell ref="A1:K1"/>
    <mergeCell ref="D7:I7"/>
  </mergeCells>
  <printOptions horizontalCentered="1" verticalCentered="1"/>
  <pageMargins left="0.75" right="0.75" top="1" bottom="1" header="0.5" footer="0.5"/>
  <pageSetup fitToHeight="1" fitToWidth="1" horizontalDpi="300" verticalDpi="300" orientation="landscape" paperSize="9" scale="87" r:id="rId2"/>
  <rowBreaks count="1" manualBreakCount="1">
    <brk id="51" max="255" man="1"/>
  </rowBreaks>
  <drawing r:id="rId1"/>
</worksheet>
</file>

<file path=xl/worksheets/sheet4.xml><?xml version="1.0" encoding="utf-8"?>
<worksheet xmlns="http://schemas.openxmlformats.org/spreadsheetml/2006/main" xmlns:r="http://schemas.openxmlformats.org/officeDocument/2006/relationships">
  <dimension ref="A1:F48"/>
  <sheetViews>
    <sheetView zoomScaleSheetLayoutView="100" workbookViewId="0" topLeftCell="A1">
      <selection activeCell="C8" sqref="C8"/>
    </sheetView>
  </sheetViews>
  <sheetFormatPr defaultColWidth="9.140625" defaultRowHeight="13.5"/>
  <cols>
    <col min="1" max="1" width="3.421875" style="103" customWidth="1"/>
    <col min="2" max="2" width="2.7109375" style="103" customWidth="1"/>
    <col min="3" max="3" width="59.8515625" style="103" customWidth="1"/>
    <col min="4" max="4" width="16.421875" style="125" customWidth="1"/>
    <col min="5" max="5" width="3.57421875" style="104" customWidth="1"/>
    <col min="6" max="6" width="16.8515625" style="122" customWidth="1"/>
    <col min="7" max="16384" width="9.140625" style="103" customWidth="1"/>
  </cols>
  <sheetData>
    <row r="1" spans="1:6" ht="15.75">
      <c r="A1" s="214" t="s">
        <v>183</v>
      </c>
      <c r="B1" s="214"/>
      <c r="C1" s="214"/>
      <c r="D1" s="214"/>
      <c r="E1" s="214"/>
      <c r="F1" s="214"/>
    </row>
    <row r="2" spans="3:6" ht="15.75">
      <c r="C2" s="128"/>
      <c r="D2" s="139"/>
      <c r="F2" s="124"/>
    </row>
    <row r="3" spans="3:6" ht="15.75">
      <c r="C3" s="128"/>
      <c r="D3" s="139"/>
      <c r="F3" s="124"/>
    </row>
    <row r="4" spans="4:6" ht="15.75">
      <c r="D4" s="140"/>
      <c r="F4" s="124"/>
    </row>
    <row r="5" ht="15.75">
      <c r="F5" s="124"/>
    </row>
    <row r="6" spans="1:6" ht="15.75">
      <c r="A6" s="102" t="s">
        <v>188</v>
      </c>
      <c r="F6" s="124"/>
    </row>
    <row r="7" spans="1:6" ht="15.75">
      <c r="A7" s="103" t="s">
        <v>114</v>
      </c>
      <c r="F7" s="124"/>
    </row>
    <row r="8" ht="15.75">
      <c r="F8" s="124"/>
    </row>
    <row r="9" ht="15.75">
      <c r="F9" s="124"/>
    </row>
    <row r="10" spans="3:6" ht="15.75">
      <c r="C10" s="105"/>
      <c r="D10" s="141" t="s">
        <v>228</v>
      </c>
      <c r="F10" s="188"/>
    </row>
    <row r="11" spans="3:6" ht="15.75">
      <c r="C11" s="106"/>
      <c r="D11" s="140" t="s">
        <v>229</v>
      </c>
      <c r="F11" s="189"/>
    </row>
    <row r="12" ht="15.75">
      <c r="F12" s="124"/>
    </row>
    <row r="13" spans="1:6" ht="15.75">
      <c r="A13" s="103" t="s">
        <v>144</v>
      </c>
      <c r="F13" s="124"/>
    </row>
    <row r="14" spans="2:6" ht="15.75">
      <c r="B14" s="103" t="s">
        <v>116</v>
      </c>
      <c r="D14" s="125">
        <v>10892</v>
      </c>
      <c r="F14" s="124"/>
    </row>
    <row r="15" spans="2:6" ht="15.75">
      <c r="B15" s="103" t="s">
        <v>196</v>
      </c>
      <c r="D15" s="142">
        <v>1838</v>
      </c>
      <c r="F15" s="124"/>
    </row>
    <row r="16" spans="4:6" ht="15.75">
      <c r="D16" s="143"/>
      <c r="F16" s="124"/>
    </row>
    <row r="17" spans="2:6" ht="15.75">
      <c r="B17" s="103" t="s">
        <v>145</v>
      </c>
      <c r="D17" s="125">
        <v>12730</v>
      </c>
      <c r="F17" s="124"/>
    </row>
    <row r="18" spans="2:6" ht="15.75">
      <c r="B18" s="103" t="s">
        <v>1</v>
      </c>
      <c r="D18" s="142">
        <v>26119</v>
      </c>
      <c r="F18" s="124"/>
    </row>
    <row r="19" spans="4:6" ht="15.75">
      <c r="D19" s="143"/>
      <c r="F19" s="124"/>
    </row>
    <row r="20" spans="2:6" ht="15.75">
      <c r="B20" s="103" t="s">
        <v>146</v>
      </c>
      <c r="D20" s="125">
        <v>38849</v>
      </c>
      <c r="F20" s="124"/>
    </row>
    <row r="21" ht="15.75">
      <c r="F21" s="124"/>
    </row>
    <row r="22" spans="2:6" ht="15.75">
      <c r="B22" s="103" t="s">
        <v>147</v>
      </c>
      <c r="D22" s="125">
        <v>-3099</v>
      </c>
      <c r="F22" s="124"/>
    </row>
    <row r="23" spans="4:6" ht="15.75">
      <c r="D23" s="143"/>
      <c r="F23" s="124"/>
    </row>
    <row r="24" spans="2:6" ht="15.75">
      <c r="B24" s="103" t="s">
        <v>148</v>
      </c>
      <c r="D24" s="125">
        <v>35750</v>
      </c>
      <c r="F24" s="124"/>
    </row>
    <row r="25" spans="3:6" ht="15.75">
      <c r="C25" s="128"/>
      <c r="F25" s="124"/>
    </row>
    <row r="26" spans="1:6" ht="15.75">
      <c r="A26" s="103" t="s">
        <v>149</v>
      </c>
      <c r="D26" s="144"/>
      <c r="F26" s="124"/>
    </row>
    <row r="27" spans="4:6" ht="15.75">
      <c r="D27" s="145"/>
      <c r="F27" s="124"/>
    </row>
    <row r="28" spans="2:6" ht="15.75">
      <c r="B28" s="103" t="s">
        <v>241</v>
      </c>
      <c r="D28" s="125">
        <v>7614</v>
      </c>
      <c r="F28" s="124"/>
    </row>
    <row r="29" spans="4:6" ht="15.75">
      <c r="D29" s="145"/>
      <c r="F29" s="124"/>
    </row>
    <row r="30" spans="1:6" ht="15.75">
      <c r="A30" s="103" t="s">
        <v>150</v>
      </c>
      <c r="F30" s="124"/>
    </row>
    <row r="31" spans="4:6" ht="15.75">
      <c r="D31" s="145"/>
      <c r="F31" s="124"/>
    </row>
    <row r="32" spans="2:6" ht="15.75">
      <c r="B32" s="103" t="s">
        <v>242</v>
      </c>
      <c r="D32" s="145">
        <v>-52594</v>
      </c>
      <c r="F32" s="124"/>
    </row>
    <row r="33" spans="4:6" ht="15.75">
      <c r="D33" s="145"/>
      <c r="F33" s="124"/>
    </row>
    <row r="34" spans="1:6" ht="15.75">
      <c r="A34" s="103" t="s">
        <v>236</v>
      </c>
      <c r="D34" s="125">
        <v>-9230</v>
      </c>
      <c r="F34" s="124"/>
    </row>
    <row r="35" spans="2:6" ht="15.75">
      <c r="B35" s="103" t="s">
        <v>152</v>
      </c>
      <c r="F35" s="124"/>
    </row>
    <row r="36" ht="15.75">
      <c r="F36" s="124"/>
    </row>
    <row r="37" spans="1:6" ht="15.75">
      <c r="A37" s="103" t="s">
        <v>153</v>
      </c>
      <c r="D37" s="125">
        <v>182663</v>
      </c>
      <c r="F37" s="124"/>
    </row>
    <row r="38" spans="2:6" ht="15.75">
      <c r="B38" s="103" t="s">
        <v>154</v>
      </c>
      <c r="F38" s="124"/>
    </row>
    <row r="39" spans="4:6" ht="15.75">
      <c r="D39" s="143"/>
      <c r="F39" s="124"/>
    </row>
    <row r="40" spans="1:6" ht="15.75">
      <c r="A40" s="103" t="s">
        <v>234</v>
      </c>
      <c r="D40" s="125">
        <v>173433</v>
      </c>
      <c r="F40" s="124"/>
    </row>
    <row r="41" spans="4:6" ht="16.5" thickBot="1">
      <c r="D41" s="146"/>
      <c r="F41" s="124"/>
    </row>
    <row r="42" ht="16.5" thickTop="1">
      <c r="F42" s="124"/>
    </row>
    <row r="44" spans="1:6" ht="15.75">
      <c r="A44" s="102" t="str">
        <f>A40</f>
        <v>CASH AND CASH EQUIVALENTS AT PERIOD END</v>
      </c>
      <c r="D44" s="190">
        <v>2003</v>
      </c>
      <c r="F44" s="150" t="s">
        <v>204</v>
      </c>
    </row>
    <row r="45" spans="4:6" ht="15.75">
      <c r="D45" s="150"/>
      <c r="F45" s="171"/>
    </row>
    <row r="46" spans="3:6" ht="15.75">
      <c r="C46" s="103" t="s">
        <v>206</v>
      </c>
      <c r="D46" s="151">
        <v>176788</v>
      </c>
      <c r="F46" s="151">
        <v>186170</v>
      </c>
    </row>
    <row r="47" spans="3:6" ht="15.75">
      <c r="C47" s="103" t="s">
        <v>203</v>
      </c>
      <c r="D47" s="151">
        <v>-3355</v>
      </c>
      <c r="F47" s="151">
        <v>-3507</v>
      </c>
    </row>
    <row r="48" spans="3:6" ht="15.75">
      <c r="C48" s="103" t="s">
        <v>205</v>
      </c>
      <c r="D48" s="152">
        <v>173433</v>
      </c>
      <c r="F48" s="152">
        <v>182663</v>
      </c>
    </row>
  </sheetData>
  <mergeCells count="1">
    <mergeCell ref="A1:F1"/>
  </mergeCells>
  <printOptions horizontalCentered="1"/>
  <pageMargins left="0.75" right="0.75" top="1" bottom="1" header="0.5" footer="0.5"/>
  <pageSetup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dimension ref="A1:P294"/>
  <sheetViews>
    <sheetView zoomScale="75" zoomScaleNormal="75" zoomScaleSheetLayoutView="75" workbookViewId="0" topLeftCell="A227">
      <selection activeCell="H241" sqref="H241"/>
    </sheetView>
  </sheetViews>
  <sheetFormatPr defaultColWidth="9.140625" defaultRowHeight="13.5"/>
  <cols>
    <col min="1" max="1" width="4.7109375" style="1" customWidth="1"/>
    <col min="2" max="2" width="1.7109375" style="1" customWidth="1"/>
    <col min="3" max="3" width="20.7109375" style="1" customWidth="1"/>
    <col min="4" max="4" width="10.57421875" style="1" customWidth="1"/>
    <col min="5" max="5" width="2.00390625" style="1" customWidth="1"/>
    <col min="6" max="6" width="13.7109375" style="1" customWidth="1"/>
    <col min="7" max="7" width="15.421875" style="1" customWidth="1"/>
    <col min="8" max="8" width="21.8515625" style="1" customWidth="1"/>
    <col min="9" max="9" width="23.710937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49" t="s">
        <v>2</v>
      </c>
      <c r="B1" s="220"/>
      <c r="C1" s="220"/>
      <c r="D1" s="220"/>
      <c r="E1" s="220"/>
      <c r="F1" s="220"/>
      <c r="G1" s="220"/>
      <c r="H1" s="220"/>
      <c r="I1" s="220"/>
      <c r="J1" s="220"/>
      <c r="K1" s="220"/>
    </row>
    <row r="4" ht="15.75">
      <c r="A4" s="4" t="s">
        <v>18</v>
      </c>
    </row>
    <row r="7" spans="1:3" ht="15.75">
      <c r="A7" s="4">
        <v>1</v>
      </c>
      <c r="B7" s="4"/>
      <c r="C7" s="4" t="s">
        <v>192</v>
      </c>
    </row>
    <row r="8" spans="3:11" ht="54.75" customHeight="1">
      <c r="C8" s="250" t="s">
        <v>215</v>
      </c>
      <c r="D8" s="250"/>
      <c r="E8" s="250"/>
      <c r="F8" s="250"/>
      <c r="G8" s="250"/>
      <c r="H8" s="250"/>
      <c r="I8" s="250"/>
      <c r="J8" s="250"/>
      <c r="K8" s="250"/>
    </row>
    <row r="9" spans="3:11" ht="34.5" customHeight="1">
      <c r="C9" s="265" t="s">
        <v>219</v>
      </c>
      <c r="D9" s="265"/>
      <c r="E9" s="265"/>
      <c r="F9" s="265"/>
      <c r="G9" s="265"/>
      <c r="H9" s="265"/>
      <c r="I9" s="265"/>
      <c r="J9" s="56"/>
      <c r="K9" s="56"/>
    </row>
    <row r="10" spans="3:11" ht="13.5" customHeight="1">
      <c r="C10" s="56"/>
      <c r="D10" s="56"/>
      <c r="E10" s="56"/>
      <c r="F10" s="56"/>
      <c r="G10" s="56"/>
      <c r="H10" s="56"/>
      <c r="I10" s="56"/>
      <c r="J10" s="56"/>
      <c r="K10" s="56"/>
    </row>
    <row r="11" spans="1:11" ht="18" customHeight="1">
      <c r="A11" s="4">
        <v>2</v>
      </c>
      <c r="C11" s="241" t="s">
        <v>194</v>
      </c>
      <c r="D11" s="241"/>
      <c r="E11" s="241"/>
      <c r="F11" s="241"/>
      <c r="G11" s="56"/>
      <c r="H11" s="56"/>
      <c r="I11" s="56"/>
      <c r="J11" s="56"/>
      <c r="K11" s="56"/>
    </row>
    <row r="12" spans="3:11" ht="33.75" customHeight="1">
      <c r="C12" s="250" t="s">
        <v>197</v>
      </c>
      <c r="D12" s="250"/>
      <c r="E12" s="250"/>
      <c r="F12" s="250"/>
      <c r="G12" s="250"/>
      <c r="H12" s="250"/>
      <c r="I12" s="250"/>
      <c r="J12" s="56"/>
      <c r="K12" s="56"/>
    </row>
    <row r="13" ht="15.75" customHeight="1"/>
    <row r="14" spans="1:3" ht="15.75">
      <c r="A14" s="4">
        <v>3</v>
      </c>
      <c r="B14" s="4"/>
      <c r="C14" s="4" t="s">
        <v>155</v>
      </c>
    </row>
    <row r="15" spans="3:11" ht="35.25" customHeight="1">
      <c r="C15" s="254" t="s">
        <v>88</v>
      </c>
      <c r="D15" s="254"/>
      <c r="E15" s="254"/>
      <c r="F15" s="254"/>
      <c r="G15" s="254"/>
      <c r="H15" s="254"/>
      <c r="I15" s="254"/>
      <c r="J15" s="254"/>
      <c r="K15" s="254"/>
    </row>
    <row r="16" spans="3:11" ht="18" customHeight="1">
      <c r="C16" s="127"/>
      <c r="D16" s="127"/>
      <c r="E16" s="127"/>
      <c r="F16" s="127"/>
      <c r="G16" s="127"/>
      <c r="H16" s="127"/>
      <c r="I16" s="127"/>
      <c r="J16" s="127"/>
      <c r="K16" s="127"/>
    </row>
    <row r="17" spans="1:12" ht="16.5" customHeight="1">
      <c r="A17" s="4">
        <v>4</v>
      </c>
      <c r="C17" s="170" t="s">
        <v>209</v>
      </c>
      <c r="D17" s="52"/>
      <c r="E17" s="52"/>
      <c r="F17" s="52"/>
      <c r="G17" s="52"/>
      <c r="H17" s="52"/>
      <c r="I17" s="52"/>
      <c r="L17" s="1" t="s">
        <v>75</v>
      </c>
    </row>
    <row r="18" spans="3:9" ht="15.75">
      <c r="C18" s="264" t="s">
        <v>208</v>
      </c>
      <c r="D18" s="264"/>
      <c r="E18" s="264"/>
      <c r="F18" s="264"/>
      <c r="G18" s="264"/>
      <c r="H18" s="264"/>
      <c r="I18" s="264"/>
    </row>
    <row r="19" spans="3:9" ht="25.5" customHeight="1">
      <c r="C19" s="256" t="s">
        <v>210</v>
      </c>
      <c r="D19" s="256"/>
      <c r="E19" s="256"/>
      <c r="F19" s="256"/>
      <c r="G19" s="256"/>
      <c r="H19" s="256"/>
      <c r="I19" s="256"/>
    </row>
    <row r="20" spans="3:9" ht="15.75">
      <c r="C20" s="256"/>
      <c r="D20" s="256"/>
      <c r="E20" s="256"/>
      <c r="F20" s="256"/>
      <c r="G20" s="256"/>
      <c r="H20" s="256"/>
      <c r="I20" s="256"/>
    </row>
    <row r="21" spans="1:3" ht="15.75">
      <c r="A21" s="4">
        <v>5</v>
      </c>
      <c r="B21" s="4"/>
      <c r="C21" s="4" t="s">
        <v>156</v>
      </c>
    </row>
    <row r="22" spans="3:11" ht="30" customHeight="1">
      <c r="C22" s="244" t="s">
        <v>187</v>
      </c>
      <c r="D22" s="244"/>
      <c r="E22" s="244"/>
      <c r="F22" s="244"/>
      <c r="G22" s="244"/>
      <c r="H22" s="244"/>
      <c r="I22" s="244"/>
      <c r="J22" s="244"/>
      <c r="K22" s="244"/>
    </row>
    <row r="23" spans="4:11" s="109" customFormat="1" ht="16.5" customHeight="1">
      <c r="D23" s="100"/>
      <c r="E23" s="100"/>
      <c r="F23" s="100"/>
      <c r="G23" s="100"/>
      <c r="H23" s="101"/>
      <c r="I23" s="101"/>
      <c r="J23" s="100"/>
      <c r="K23" s="100"/>
    </row>
    <row r="24" spans="1:3" ht="21.75" customHeight="1">
      <c r="A24" s="57">
        <v>6</v>
      </c>
      <c r="B24" s="4"/>
      <c r="C24" s="57" t="s">
        <v>157</v>
      </c>
    </row>
    <row r="25" spans="1:11" ht="91.5" customHeight="1">
      <c r="A25" s="12"/>
      <c r="C25" s="255" t="s">
        <v>237</v>
      </c>
      <c r="D25" s="255"/>
      <c r="E25" s="255"/>
      <c r="F25" s="255"/>
      <c r="G25" s="255"/>
      <c r="H25" s="255"/>
      <c r="I25" s="255"/>
      <c r="J25" s="255"/>
      <c r="K25" s="255"/>
    </row>
    <row r="26" spans="1:11" ht="44.25" customHeight="1">
      <c r="A26" s="182"/>
      <c r="C26" s="216" t="s">
        <v>252</v>
      </c>
      <c r="D26" s="216"/>
      <c r="E26" s="216"/>
      <c r="F26" s="216"/>
      <c r="G26" s="216"/>
      <c r="H26" s="216"/>
      <c r="I26" s="216"/>
      <c r="J26" s="120"/>
      <c r="K26" s="120"/>
    </row>
    <row r="27" spans="1:12" ht="22.5" customHeight="1">
      <c r="A27" s="12"/>
      <c r="C27" s="215" t="s">
        <v>238</v>
      </c>
      <c r="D27" s="215"/>
      <c r="E27" s="215"/>
      <c r="F27" s="215"/>
      <c r="G27" s="215"/>
      <c r="H27" s="215"/>
      <c r="I27" s="215"/>
      <c r="J27" s="120"/>
      <c r="K27" s="120"/>
      <c r="L27" s="1">
        <v>0</v>
      </c>
    </row>
    <row r="28" ht="22.5" customHeight="1">
      <c r="A28" s="12"/>
    </row>
    <row r="29" spans="1:3" ht="15.75">
      <c r="A29" s="4">
        <v>7</v>
      </c>
      <c r="B29" s="4"/>
      <c r="C29" s="4" t="s">
        <v>151</v>
      </c>
    </row>
    <row r="30" spans="3:11" ht="18.75" customHeight="1">
      <c r="C30" s="243" t="s">
        <v>220</v>
      </c>
      <c r="D30" s="243"/>
      <c r="E30" s="243"/>
      <c r="F30" s="243"/>
      <c r="G30" s="243"/>
      <c r="H30" s="243"/>
      <c r="I30" s="243"/>
      <c r="J30" s="243"/>
      <c r="K30" s="243"/>
    </row>
    <row r="31" spans="1:11" ht="18.75" customHeight="1">
      <c r="A31" s="13"/>
      <c r="C31" s="243"/>
      <c r="D31" s="243"/>
      <c r="E31" s="243"/>
      <c r="F31" s="243"/>
      <c r="G31" s="243"/>
      <c r="H31" s="243"/>
      <c r="I31" s="243"/>
      <c r="J31" s="243"/>
      <c r="K31" s="243"/>
    </row>
    <row r="32" spans="1:11" ht="18.75" customHeight="1">
      <c r="A32" s="13"/>
      <c r="C32" s="243"/>
      <c r="D32" s="243"/>
      <c r="E32" s="243"/>
      <c r="F32" s="243"/>
      <c r="G32" s="243"/>
      <c r="H32" s="243"/>
      <c r="I32" s="243"/>
      <c r="J32" s="243"/>
      <c r="K32" s="243"/>
    </row>
    <row r="33" spans="3:11" ht="17.25" customHeight="1">
      <c r="C33" s="56"/>
      <c r="D33" s="56"/>
      <c r="E33" s="56"/>
      <c r="F33" s="56"/>
      <c r="G33" s="56"/>
      <c r="H33" s="56"/>
      <c r="I33" s="56"/>
      <c r="J33" s="56"/>
      <c r="K33" s="56"/>
    </row>
    <row r="34" spans="1:11" ht="17.25" customHeight="1">
      <c r="A34" s="249" t="s">
        <v>3</v>
      </c>
      <c r="B34" s="220"/>
      <c r="C34" s="220"/>
      <c r="D34" s="220"/>
      <c r="E34" s="220"/>
      <c r="F34" s="220"/>
      <c r="G34" s="220"/>
      <c r="H34" s="220"/>
      <c r="I34" s="220"/>
      <c r="J34" s="56"/>
      <c r="K34" s="56"/>
    </row>
    <row r="35" spans="3:11" ht="17.25" customHeight="1">
      <c r="C35" s="56"/>
      <c r="D35" s="56"/>
      <c r="E35" s="56"/>
      <c r="F35" s="56"/>
      <c r="G35" s="56"/>
      <c r="H35" s="56"/>
      <c r="I35" s="56"/>
      <c r="J35" s="56"/>
      <c r="K35" s="56"/>
    </row>
    <row r="36" spans="3:11" ht="17.25" customHeight="1">
      <c r="C36" s="56"/>
      <c r="D36" s="56"/>
      <c r="E36" s="56"/>
      <c r="F36" s="56"/>
      <c r="G36" s="56"/>
      <c r="H36" s="56"/>
      <c r="I36" s="56"/>
      <c r="J36" s="56"/>
      <c r="K36" s="56"/>
    </row>
    <row r="37" spans="1:11" ht="18" customHeight="1">
      <c r="A37" s="57">
        <v>8</v>
      </c>
      <c r="B37" s="4"/>
      <c r="C37" s="241" t="s">
        <v>158</v>
      </c>
      <c r="D37" s="241"/>
      <c r="E37" s="241"/>
      <c r="F37" s="241"/>
      <c r="G37" s="241"/>
      <c r="H37" s="241"/>
      <c r="I37" s="241"/>
      <c r="J37" s="241"/>
      <c r="K37" s="241"/>
    </row>
    <row r="38" spans="1:11" ht="50.25" customHeight="1">
      <c r="A38" s="13"/>
      <c r="C38" s="60"/>
      <c r="D38" s="62"/>
      <c r="E38" s="61"/>
      <c r="F38" s="78"/>
      <c r="G38" s="63" t="s">
        <v>159</v>
      </c>
      <c r="H38" s="63" t="s">
        <v>185</v>
      </c>
      <c r="I38" s="56"/>
      <c r="J38" s="56"/>
      <c r="K38" s="56"/>
    </row>
    <row r="39" spans="1:11" ht="22.5" customHeight="1">
      <c r="A39" s="13"/>
      <c r="C39" s="9"/>
      <c r="D39" s="58"/>
      <c r="E39" s="58"/>
      <c r="F39" s="58"/>
      <c r="G39" s="43"/>
      <c r="H39" s="64"/>
      <c r="I39" s="56"/>
      <c r="J39" s="56"/>
      <c r="K39" s="56"/>
    </row>
    <row r="40" spans="1:11" ht="22.5" customHeight="1">
      <c r="A40" s="13"/>
      <c r="C40" s="9" t="s">
        <v>66</v>
      </c>
      <c r="D40" s="10"/>
      <c r="E40" s="10"/>
      <c r="F40" s="23"/>
      <c r="G40" s="59">
        <v>65877</v>
      </c>
      <c r="H40" s="59">
        <f>1305+1</f>
        <v>1306</v>
      </c>
      <c r="I40" s="56"/>
      <c r="J40" s="56"/>
      <c r="K40" s="56"/>
    </row>
    <row r="41" spans="1:11" ht="22.5" customHeight="1">
      <c r="A41" s="13"/>
      <c r="C41" s="9" t="s">
        <v>86</v>
      </c>
      <c r="D41" s="10"/>
      <c r="E41" s="10"/>
      <c r="F41" s="23"/>
      <c r="G41" s="59">
        <v>59224</v>
      </c>
      <c r="H41" s="59">
        <f>2723+119</f>
        <v>2842</v>
      </c>
      <c r="I41" s="56"/>
      <c r="J41" s="56"/>
      <c r="K41" s="56"/>
    </row>
    <row r="42" spans="1:11" ht="22.5" customHeight="1">
      <c r="A42" s="13"/>
      <c r="C42" s="9" t="s">
        <v>67</v>
      </c>
      <c r="D42" s="10"/>
      <c r="E42" s="10"/>
      <c r="F42" s="23"/>
      <c r="G42" s="59">
        <f>15261+5721+4705</f>
        <v>25687</v>
      </c>
      <c r="H42" s="59">
        <f>-811-502+1587+87+212+166</f>
        <v>739</v>
      </c>
      <c r="I42" s="56"/>
      <c r="J42" s="56"/>
      <c r="K42" s="56"/>
    </row>
    <row r="43" spans="1:11" ht="22.5" customHeight="1">
      <c r="A43" s="13"/>
      <c r="C43" s="9" t="s">
        <v>68</v>
      </c>
      <c r="D43" s="10"/>
      <c r="E43" s="10"/>
      <c r="F43" s="23"/>
      <c r="G43" s="59">
        <v>1451</v>
      </c>
      <c r="H43" s="59">
        <f>911+5792-96-17-585.01</f>
        <v>6004.99</v>
      </c>
      <c r="I43" s="56"/>
      <c r="J43" s="56"/>
      <c r="K43" s="56"/>
    </row>
    <row r="44" spans="1:11" ht="9" customHeight="1">
      <c r="A44" s="13"/>
      <c r="C44" s="9"/>
      <c r="D44" s="10"/>
      <c r="E44" s="10"/>
      <c r="F44" s="23"/>
      <c r="G44" s="59"/>
      <c r="H44" s="59"/>
      <c r="I44" s="56"/>
      <c r="J44" s="56"/>
      <c r="K44" s="56"/>
    </row>
    <row r="45" spans="1:11" ht="22.5" customHeight="1">
      <c r="A45" s="13"/>
      <c r="C45" s="9"/>
      <c r="D45" s="10"/>
      <c r="E45" s="10"/>
      <c r="F45" s="23"/>
      <c r="G45" s="77">
        <f>SUM(G40:G44)</f>
        <v>152239</v>
      </c>
      <c r="H45" s="77">
        <f>SUM(H40:H44)</f>
        <v>10891.99</v>
      </c>
      <c r="I45" s="56"/>
      <c r="J45" s="56"/>
      <c r="K45" s="56"/>
    </row>
    <row r="46" spans="1:11" ht="18.75" customHeight="1">
      <c r="A46" s="13"/>
      <c r="C46" s="251" t="s">
        <v>160</v>
      </c>
      <c r="D46" s="252"/>
      <c r="E46" s="252"/>
      <c r="F46" s="253"/>
      <c r="G46" s="96">
        <v>-8771</v>
      </c>
      <c r="H46" s="96"/>
      <c r="I46" s="56"/>
      <c r="J46" s="56"/>
      <c r="K46" s="56"/>
    </row>
    <row r="47" spans="1:11" ht="7.5" customHeight="1">
      <c r="A47" s="13"/>
      <c r="C47" s="79"/>
      <c r="D47" s="76"/>
      <c r="E47" s="76"/>
      <c r="F47" s="82"/>
      <c r="G47" s="88"/>
      <c r="H47" s="88"/>
      <c r="I47" s="56"/>
      <c r="J47" s="56"/>
      <c r="K47" s="56"/>
    </row>
    <row r="48" spans="1:11" ht="18.75" customHeight="1">
      <c r="A48" s="13"/>
      <c r="C48" s="79"/>
      <c r="D48" s="76"/>
      <c r="E48" s="76"/>
      <c r="F48" s="82"/>
      <c r="G48" s="77">
        <f>SUM(G45:G46)</f>
        <v>143468</v>
      </c>
      <c r="H48" s="77">
        <f>SUM(H45:H46)</f>
        <v>10891.99</v>
      </c>
      <c r="I48" s="56"/>
      <c r="J48" s="56"/>
      <c r="K48" s="56"/>
    </row>
    <row r="49" spans="1:11" ht="18.75" customHeight="1">
      <c r="A49" s="13"/>
      <c r="C49" s="251" t="s">
        <v>161</v>
      </c>
      <c r="D49" s="252"/>
      <c r="E49" s="252"/>
      <c r="F49" s="253"/>
      <c r="G49" s="131">
        <v>0</v>
      </c>
      <c r="H49" s="131">
        <v>0</v>
      </c>
      <c r="I49" s="56"/>
      <c r="J49" s="56"/>
      <c r="K49" s="56"/>
    </row>
    <row r="50" spans="1:11" ht="7.5" customHeight="1">
      <c r="A50" s="13"/>
      <c r="C50" s="79"/>
      <c r="D50" s="76"/>
      <c r="E50" s="76"/>
      <c r="F50" s="82"/>
      <c r="G50" s="89"/>
      <c r="H50" s="89"/>
      <c r="I50" s="56"/>
      <c r="J50" s="56"/>
      <c r="K50" s="56"/>
    </row>
    <row r="51" spans="1:11" ht="18.75" customHeight="1">
      <c r="A51" s="13"/>
      <c r="C51" s="251"/>
      <c r="D51" s="252"/>
      <c r="E51" s="252"/>
      <c r="F51" s="253"/>
      <c r="G51" s="67"/>
      <c r="H51" s="134"/>
      <c r="I51" s="56"/>
      <c r="J51" s="56"/>
      <c r="K51" s="56"/>
    </row>
    <row r="52" spans="1:11" ht="18.75" customHeight="1">
      <c r="A52" s="13"/>
      <c r="C52" s="80"/>
      <c r="D52" s="81"/>
      <c r="E52" s="81"/>
      <c r="F52" s="87"/>
      <c r="G52" s="133">
        <f>SUM(G48:G50)</f>
        <v>143468</v>
      </c>
      <c r="H52" s="132">
        <f>SUM(H48:H50)</f>
        <v>10891.99</v>
      </c>
      <c r="I52" s="56"/>
      <c r="J52" s="56"/>
      <c r="K52" s="56"/>
    </row>
    <row r="53" spans="1:11" ht="18.75" customHeight="1">
      <c r="A53" s="13"/>
      <c r="C53" s="76"/>
      <c r="D53" s="76"/>
      <c r="E53" s="76"/>
      <c r="F53" s="76"/>
      <c r="G53" s="137"/>
      <c r="H53" s="137"/>
      <c r="I53" s="56"/>
      <c r="J53" s="56"/>
      <c r="K53" s="56"/>
    </row>
    <row r="54" spans="1:11" ht="18.75" customHeight="1">
      <c r="A54" s="13"/>
      <c r="C54" s="217"/>
      <c r="D54" s="217"/>
      <c r="E54" s="217"/>
      <c r="F54" s="217"/>
      <c r="G54" s="217"/>
      <c r="H54" s="217"/>
      <c r="I54" s="56"/>
      <c r="J54" s="56"/>
      <c r="K54" s="56"/>
    </row>
    <row r="55" spans="1:11" ht="18.75" customHeight="1">
      <c r="A55" s="13"/>
      <c r="C55" s="76"/>
      <c r="D55" s="76"/>
      <c r="E55" s="76"/>
      <c r="F55" s="76"/>
      <c r="G55" s="76"/>
      <c r="H55" s="56"/>
      <c r="I55" s="56"/>
      <c r="J55" s="56"/>
      <c r="K55" s="56"/>
    </row>
    <row r="56" spans="1:3" ht="15.75">
      <c r="A56" s="4">
        <v>9</v>
      </c>
      <c r="B56" s="4"/>
      <c r="C56" s="4" t="s">
        <v>90</v>
      </c>
    </row>
    <row r="57" spans="3:11" ht="35.25" customHeight="1">
      <c r="C57" s="250" t="s">
        <v>162</v>
      </c>
      <c r="D57" s="250"/>
      <c r="E57" s="250"/>
      <c r="F57" s="250"/>
      <c r="G57" s="250"/>
      <c r="H57" s="250"/>
      <c r="I57" s="250"/>
      <c r="J57" s="250"/>
      <c r="K57" s="250"/>
    </row>
    <row r="58" ht="15.75" hidden="1"/>
    <row r="59" spans="3:10" ht="15.75" hidden="1">
      <c r="C59" s="46"/>
      <c r="D59" s="219"/>
      <c r="E59" s="237"/>
      <c r="F59" s="46" t="s">
        <v>25</v>
      </c>
      <c r="G59" s="46" t="s">
        <v>26</v>
      </c>
      <c r="H59" s="46" t="s">
        <v>27</v>
      </c>
      <c r="I59" s="219"/>
      <c r="J59" s="237"/>
    </row>
    <row r="60" spans="3:10" ht="15.75" hidden="1">
      <c r="C60" s="47"/>
      <c r="D60" s="238" t="s">
        <v>24</v>
      </c>
      <c r="E60" s="239"/>
      <c r="F60" s="47" t="s">
        <v>79</v>
      </c>
      <c r="G60" s="47" t="s">
        <v>79</v>
      </c>
      <c r="H60" s="47" t="s">
        <v>79</v>
      </c>
      <c r="I60" s="238" t="s">
        <v>28</v>
      </c>
      <c r="J60" s="239"/>
    </row>
    <row r="61" spans="3:10" ht="15.75" hidden="1">
      <c r="C61" s="47" t="s">
        <v>29</v>
      </c>
      <c r="D61" s="238" t="s">
        <v>30</v>
      </c>
      <c r="E61" s="239"/>
      <c r="F61" s="47" t="s">
        <v>81</v>
      </c>
      <c r="G61" s="47" t="s">
        <v>81</v>
      </c>
      <c r="H61" s="47" t="s">
        <v>81</v>
      </c>
      <c r="I61" s="238" t="s">
        <v>31</v>
      </c>
      <c r="J61" s="239"/>
    </row>
    <row r="62" spans="3:10" ht="18.75" customHeight="1" hidden="1">
      <c r="C62" s="48"/>
      <c r="D62" s="257" t="s">
        <v>80</v>
      </c>
      <c r="E62" s="258"/>
      <c r="F62" s="48" t="s">
        <v>32</v>
      </c>
      <c r="G62" s="48" t="s">
        <v>32</v>
      </c>
      <c r="H62" s="48" t="s">
        <v>32</v>
      </c>
      <c r="I62" s="257" t="s">
        <v>32</v>
      </c>
      <c r="J62" s="258"/>
    </row>
    <row r="63" spans="3:10" ht="7.5" customHeight="1" hidden="1">
      <c r="C63" s="43"/>
      <c r="D63" s="9"/>
      <c r="E63" s="8"/>
      <c r="F63" s="44"/>
      <c r="G63" s="44"/>
      <c r="H63" s="44"/>
      <c r="I63" s="9"/>
      <c r="J63" s="8"/>
    </row>
    <row r="64" spans="3:10" ht="15.75" customHeight="1" hidden="1">
      <c r="C64" s="43" t="s">
        <v>103</v>
      </c>
      <c r="D64" s="55">
        <v>24000</v>
      </c>
      <c r="E64" s="8"/>
      <c r="F64" s="69">
        <v>1.42</v>
      </c>
      <c r="G64" s="69">
        <v>1.58</v>
      </c>
      <c r="H64" s="69">
        <v>1.4892</v>
      </c>
      <c r="I64" s="55">
        <v>35740</v>
      </c>
      <c r="J64" s="8"/>
    </row>
    <row r="65" spans="3:10" ht="15.75" customHeight="1" hidden="1">
      <c r="C65" s="43" t="s">
        <v>104</v>
      </c>
      <c r="D65" s="55">
        <v>17000</v>
      </c>
      <c r="E65" s="8"/>
      <c r="F65" s="69">
        <v>1.51</v>
      </c>
      <c r="G65" s="69">
        <v>1.58</v>
      </c>
      <c r="H65" s="69">
        <v>1.5306</v>
      </c>
      <c r="I65" s="55">
        <v>26021</v>
      </c>
      <c r="J65" s="8"/>
    </row>
    <row r="66" spans="3:10" ht="7.5" customHeight="1" hidden="1">
      <c r="C66" s="49"/>
      <c r="D66" s="50"/>
      <c r="E66" s="51"/>
      <c r="F66" s="45"/>
      <c r="G66" s="45"/>
      <c r="H66" s="45"/>
      <c r="I66" s="50"/>
      <c r="J66" s="54"/>
    </row>
    <row r="67" spans="3:10" ht="15.75" customHeight="1">
      <c r="C67" s="10"/>
      <c r="D67" s="58"/>
      <c r="E67" s="58"/>
      <c r="F67" s="58"/>
      <c r="G67" s="58"/>
      <c r="H67" s="58"/>
      <c r="I67" s="58"/>
      <c r="J67" s="10"/>
    </row>
    <row r="68" spans="1:3" ht="25.5" customHeight="1">
      <c r="A68" s="4">
        <v>10</v>
      </c>
      <c r="B68" s="4"/>
      <c r="C68" s="170" t="s">
        <v>253</v>
      </c>
    </row>
    <row r="69" spans="1:9" ht="36.75" customHeight="1">
      <c r="A69" s="192"/>
      <c r="B69" s="52"/>
      <c r="C69" s="240" t="s">
        <v>250</v>
      </c>
      <c r="D69" s="240"/>
      <c r="E69" s="240"/>
      <c r="F69" s="240"/>
      <c r="G69" s="240"/>
      <c r="H69" s="240"/>
      <c r="I69" s="240"/>
    </row>
    <row r="70" spans="2:9" ht="18" customHeight="1">
      <c r="B70" s="52"/>
      <c r="C70" s="185"/>
      <c r="D70" s="185"/>
      <c r="E70" s="185"/>
      <c r="F70" s="185"/>
      <c r="G70" s="185"/>
      <c r="H70" s="185"/>
      <c r="I70" s="185"/>
    </row>
    <row r="71" spans="1:3" ht="18" customHeight="1">
      <c r="A71" s="4">
        <v>11</v>
      </c>
      <c r="B71" s="4"/>
      <c r="C71" s="4" t="s">
        <v>163</v>
      </c>
    </row>
    <row r="72" spans="3:11" ht="18" customHeight="1">
      <c r="C72" s="243" t="s">
        <v>235</v>
      </c>
      <c r="D72" s="243"/>
      <c r="E72" s="243"/>
      <c r="F72" s="243"/>
      <c r="G72" s="243"/>
      <c r="H72" s="243"/>
      <c r="I72" s="243"/>
      <c r="J72" s="243"/>
      <c r="K72" s="243"/>
    </row>
    <row r="73" ht="18" customHeight="1">
      <c r="I73" s="12"/>
    </row>
    <row r="74" spans="1:3" ht="18" customHeight="1">
      <c r="A74" s="4">
        <v>12</v>
      </c>
      <c r="B74" s="4"/>
      <c r="C74" s="4" t="s">
        <v>164</v>
      </c>
    </row>
    <row r="75" spans="3:11" ht="18" customHeight="1">
      <c r="C75" s="245" t="s">
        <v>222</v>
      </c>
      <c r="D75" s="245"/>
      <c r="E75" s="245"/>
      <c r="F75" s="245"/>
      <c r="G75" s="245"/>
      <c r="H75" s="245"/>
      <c r="I75" s="245"/>
      <c r="J75" s="245"/>
      <c r="K75" s="245"/>
    </row>
    <row r="76" spans="2:9" ht="18" customHeight="1">
      <c r="B76" s="52"/>
      <c r="C76" s="185"/>
      <c r="D76" s="185"/>
      <c r="E76" s="185"/>
      <c r="F76" s="185"/>
      <c r="G76" s="185"/>
      <c r="H76" s="185"/>
      <c r="I76" s="185"/>
    </row>
    <row r="77" spans="1:11" ht="14.25" customHeight="1">
      <c r="A77" s="249" t="s">
        <v>4</v>
      </c>
      <c r="B77" s="249"/>
      <c r="C77" s="249"/>
      <c r="D77" s="249"/>
      <c r="E77" s="249"/>
      <c r="F77" s="249"/>
      <c r="G77" s="249"/>
      <c r="H77" s="249"/>
      <c r="I77" s="249"/>
      <c r="J77" s="100"/>
      <c r="K77" s="100"/>
    </row>
    <row r="78" spans="2:11" ht="14.25" customHeight="1">
      <c r="B78" s="52"/>
      <c r="C78" s="100"/>
      <c r="D78" s="100"/>
      <c r="E78" s="100"/>
      <c r="F78" s="100"/>
      <c r="G78" s="100"/>
      <c r="H78" s="100"/>
      <c r="I78" s="100"/>
      <c r="J78" s="100"/>
      <c r="K78" s="100"/>
    </row>
    <row r="79" spans="3:11" ht="18" customHeight="1">
      <c r="C79" s="56"/>
      <c r="D79" s="56"/>
      <c r="E79" s="56"/>
      <c r="F79" s="56"/>
      <c r="G79" s="56"/>
      <c r="H79" s="56"/>
      <c r="I79" s="56"/>
      <c r="J79" s="56"/>
      <c r="K79" s="56"/>
    </row>
    <row r="80" spans="1:3" ht="18" customHeight="1">
      <c r="A80" s="4">
        <v>13</v>
      </c>
      <c r="B80" s="4"/>
      <c r="C80" s="4" t="s">
        <v>165</v>
      </c>
    </row>
    <row r="81" spans="3:11" ht="18" customHeight="1">
      <c r="C81" s="245" t="s">
        <v>223</v>
      </c>
      <c r="D81" s="245"/>
      <c r="E81" s="245"/>
      <c r="F81" s="245"/>
      <c r="G81" s="245"/>
      <c r="H81" s="245"/>
      <c r="I81" s="245"/>
      <c r="J81" s="245"/>
      <c r="K81" s="245"/>
    </row>
    <row r="82" spans="3:11" ht="18" customHeight="1">
      <c r="C82" s="56"/>
      <c r="D82" s="56"/>
      <c r="E82" s="56"/>
      <c r="F82" s="56"/>
      <c r="G82" s="56"/>
      <c r="H82" s="56"/>
      <c r="I82" s="83" t="s">
        <v>14</v>
      </c>
      <c r="J82" s="56"/>
      <c r="K82" s="56"/>
    </row>
    <row r="83" spans="3:11" ht="18" customHeight="1">
      <c r="C83" s="56"/>
      <c r="D83" s="56"/>
      <c r="E83" s="56"/>
      <c r="F83" s="56"/>
      <c r="G83" s="56"/>
      <c r="H83" s="56"/>
      <c r="I83" s="56"/>
      <c r="J83" s="56"/>
      <c r="K83" s="56"/>
    </row>
    <row r="84" spans="3:11" ht="18" customHeight="1">
      <c r="C84" s="218"/>
      <c r="D84" s="218"/>
      <c r="E84" s="218"/>
      <c r="F84" s="218"/>
      <c r="G84" s="218"/>
      <c r="H84" s="218"/>
      <c r="I84" s="218"/>
      <c r="J84" s="218"/>
      <c r="K84" s="218"/>
    </row>
    <row r="85" spans="3:11" ht="18" customHeight="1">
      <c r="C85" s="245" t="s">
        <v>166</v>
      </c>
      <c r="D85" s="245"/>
      <c r="E85" s="245"/>
      <c r="F85" s="245"/>
      <c r="G85" s="245"/>
      <c r="H85" s="83"/>
      <c r="I85" s="179">
        <v>273</v>
      </c>
      <c r="J85" s="107"/>
      <c r="K85" s="107"/>
    </row>
    <row r="86" spans="3:11" ht="18" customHeight="1">
      <c r="C86" s="245" t="s">
        <v>167</v>
      </c>
      <c r="D86" s="245"/>
      <c r="E86" s="245"/>
      <c r="F86" s="245"/>
      <c r="G86" s="245"/>
      <c r="H86" s="83"/>
      <c r="I86" s="179">
        <v>3491</v>
      </c>
      <c r="J86" s="107"/>
      <c r="K86" s="107"/>
    </row>
    <row r="87" spans="3:11" ht="18" customHeight="1">
      <c r="C87" s="83"/>
      <c r="D87" s="83"/>
      <c r="E87" s="83"/>
      <c r="F87" s="83"/>
      <c r="G87" s="83"/>
      <c r="H87" s="83"/>
      <c r="I87" s="156"/>
      <c r="J87" s="107"/>
      <c r="K87" s="107"/>
    </row>
    <row r="88" spans="3:11" ht="18" customHeight="1" thickBot="1">
      <c r="C88" s="83"/>
      <c r="D88" s="83"/>
      <c r="E88" s="83"/>
      <c r="F88" s="83"/>
      <c r="G88" s="83"/>
      <c r="H88" s="83"/>
      <c r="I88" s="180">
        <f>SUM(I85:I87)</f>
        <v>3764</v>
      </c>
      <c r="J88" s="107"/>
      <c r="K88" s="107"/>
    </row>
    <row r="89" ht="18" customHeight="1" thickTop="1"/>
    <row r="90" spans="1:3" ht="18" customHeight="1">
      <c r="A90" s="4">
        <v>14</v>
      </c>
      <c r="B90" s="4"/>
      <c r="C90" s="4" t="s">
        <v>168</v>
      </c>
    </row>
    <row r="91" ht="18" customHeight="1"/>
    <row r="92" ht="18" customHeight="1">
      <c r="I92" s="6" t="str">
        <f>I82</f>
        <v>RM'000</v>
      </c>
    </row>
    <row r="93" spans="3:9" ht="18" customHeight="1">
      <c r="C93" s="119" t="s">
        <v>181</v>
      </c>
      <c r="D93" s="85"/>
      <c r="E93" s="84"/>
      <c r="F93" s="86"/>
      <c r="G93" s="86"/>
      <c r="H93" s="86"/>
      <c r="I93" s="194">
        <v>852</v>
      </c>
    </row>
    <row r="94" spans="3:11" ht="18" customHeight="1">
      <c r="C94" s="56"/>
      <c r="D94" s="56"/>
      <c r="E94" s="56"/>
      <c r="F94" s="56"/>
      <c r="G94" s="56"/>
      <c r="H94" s="56"/>
      <c r="I94" s="56"/>
      <c r="J94" s="56"/>
      <c r="K94" s="56"/>
    </row>
    <row r="95" spans="3:11" ht="18" customHeight="1">
      <c r="C95" s="56"/>
      <c r="D95" s="56"/>
      <c r="E95" s="56"/>
      <c r="F95" s="56"/>
      <c r="G95" s="56"/>
      <c r="H95" s="56"/>
      <c r="I95" s="56"/>
      <c r="J95" s="56"/>
      <c r="K95" s="56"/>
    </row>
    <row r="96" spans="1:11" ht="18" customHeight="1">
      <c r="A96" s="4">
        <v>15</v>
      </c>
      <c r="B96" s="4"/>
      <c r="C96" s="241" t="s">
        <v>15</v>
      </c>
      <c r="D96" s="241"/>
      <c r="E96" s="241"/>
      <c r="F96" s="241"/>
      <c r="G96" s="241"/>
      <c r="H96" s="241"/>
      <c r="I96" s="241"/>
      <c r="J96" s="241"/>
      <c r="K96" s="241"/>
    </row>
    <row r="97" spans="3:11" ht="18" customHeight="1">
      <c r="C97" s="245" t="s">
        <v>239</v>
      </c>
      <c r="D97" s="245"/>
      <c r="E97" s="245"/>
      <c r="F97" s="245"/>
      <c r="G97" s="245"/>
      <c r="H97" s="245"/>
      <c r="I97" s="245"/>
      <c r="J97" s="245"/>
      <c r="K97" s="245"/>
    </row>
    <row r="98" spans="3:11" ht="18" customHeight="1">
      <c r="C98" s="56"/>
      <c r="D98" s="56"/>
      <c r="E98" s="56"/>
      <c r="F98" s="56"/>
      <c r="G98" s="56"/>
      <c r="H98" s="56"/>
      <c r="I98" s="56"/>
      <c r="J98" s="56"/>
      <c r="K98" s="56"/>
    </row>
    <row r="99" spans="3:11" ht="18" customHeight="1">
      <c r="C99" s="56"/>
      <c r="D99" s="56"/>
      <c r="E99" s="56"/>
      <c r="F99" s="56"/>
      <c r="G99" s="56"/>
      <c r="H99" s="107" t="s">
        <v>113</v>
      </c>
      <c r="I99" s="83" t="s">
        <v>98</v>
      </c>
      <c r="J99" s="56"/>
      <c r="K99" s="56"/>
    </row>
    <row r="100" spans="3:11" ht="18" customHeight="1">
      <c r="C100" s="56"/>
      <c r="D100" s="56"/>
      <c r="E100" s="56"/>
      <c r="F100" s="56"/>
      <c r="G100" s="56"/>
      <c r="H100" s="107">
        <v>2003</v>
      </c>
      <c r="I100" s="83">
        <v>2003</v>
      </c>
      <c r="J100" s="56"/>
      <c r="K100" s="56"/>
    </row>
    <row r="101" spans="3:11" ht="18" customHeight="1">
      <c r="C101" s="56"/>
      <c r="D101" s="56"/>
      <c r="E101" s="56"/>
      <c r="F101" s="56"/>
      <c r="G101" s="56"/>
      <c r="H101" s="154" t="s">
        <v>14</v>
      </c>
      <c r="I101" s="6" t="s">
        <v>14</v>
      </c>
      <c r="J101" s="56"/>
      <c r="K101" s="56"/>
    </row>
    <row r="102" spans="3:11" ht="18" customHeight="1">
      <c r="C102" s="56"/>
      <c r="D102" s="56"/>
      <c r="E102" s="56"/>
      <c r="F102" s="56"/>
      <c r="G102" s="56"/>
      <c r="H102" s="107"/>
      <c r="I102" s="83"/>
      <c r="J102" s="56"/>
      <c r="K102" s="56"/>
    </row>
    <row r="103" spans="3:11" ht="18" customHeight="1">
      <c r="C103" s="56" t="s">
        <v>15</v>
      </c>
      <c r="D103" s="56"/>
      <c r="E103" s="56"/>
      <c r="F103" s="56"/>
      <c r="G103" s="56"/>
      <c r="H103" s="154"/>
      <c r="I103" s="155"/>
      <c r="J103" s="56"/>
      <c r="K103" s="56"/>
    </row>
    <row r="104" spans="3:11" ht="18" customHeight="1">
      <c r="C104" s="245" t="s">
        <v>101</v>
      </c>
      <c r="D104" s="245"/>
      <c r="E104" s="245"/>
      <c r="F104" s="245"/>
      <c r="G104" s="245"/>
      <c r="H104" s="195">
        <v>1752</v>
      </c>
      <c r="I104" s="72">
        <f>H104</f>
        <v>1752</v>
      </c>
      <c r="J104" s="56"/>
      <c r="K104" s="56"/>
    </row>
    <row r="105" spans="3:11" ht="18" customHeight="1">
      <c r="C105" s="245" t="s">
        <v>106</v>
      </c>
      <c r="D105" s="245"/>
      <c r="E105" s="245"/>
      <c r="F105" s="245"/>
      <c r="G105" s="245"/>
      <c r="H105" s="182"/>
      <c r="I105" s="72"/>
      <c r="J105" s="56"/>
      <c r="K105" s="56"/>
    </row>
    <row r="106" spans="3:11" ht="18" customHeight="1">
      <c r="C106" s="71" t="s">
        <v>87</v>
      </c>
      <c r="D106" s="56"/>
      <c r="E106" s="56"/>
      <c r="F106" s="56"/>
      <c r="G106" s="56"/>
      <c r="H106" s="196"/>
      <c r="I106" s="72"/>
      <c r="J106" s="56"/>
      <c r="K106" s="56"/>
    </row>
    <row r="107" spans="3:11" ht="18" customHeight="1">
      <c r="C107" s="245" t="s">
        <v>102</v>
      </c>
      <c r="D107" s="245"/>
      <c r="E107" s="245"/>
      <c r="F107" s="245"/>
      <c r="G107" s="245"/>
      <c r="H107" s="195"/>
      <c r="I107" s="197"/>
      <c r="J107" s="56"/>
      <c r="K107" s="56"/>
    </row>
    <row r="108" spans="3:11" ht="18" customHeight="1">
      <c r="C108" s="242" t="s">
        <v>106</v>
      </c>
      <c r="D108" s="242"/>
      <c r="E108" s="242"/>
      <c r="F108" s="242"/>
      <c r="G108" s="242"/>
      <c r="H108" s="195">
        <v>292</v>
      </c>
      <c r="I108" s="72">
        <f>H108</f>
        <v>292</v>
      </c>
      <c r="J108" s="56"/>
      <c r="K108" s="56"/>
    </row>
    <row r="109" spans="3:11" ht="18" customHeight="1">
      <c r="C109" s="71" t="s">
        <v>109</v>
      </c>
      <c r="D109" s="71"/>
      <c r="E109" s="71"/>
      <c r="F109" s="71"/>
      <c r="G109" s="71"/>
      <c r="H109" s="198"/>
      <c r="I109" s="199"/>
      <c r="J109" s="56"/>
      <c r="K109" s="56"/>
    </row>
    <row r="110" spans="3:11" ht="18" customHeight="1">
      <c r="C110" s="56"/>
      <c r="D110" s="56"/>
      <c r="E110" s="56"/>
      <c r="F110" s="56"/>
      <c r="G110" s="56"/>
      <c r="H110" s="200"/>
      <c r="I110" s="72"/>
      <c r="J110" s="56"/>
      <c r="K110" s="56"/>
    </row>
    <row r="111" spans="3:11" ht="18" customHeight="1" thickBot="1">
      <c r="C111" s="56"/>
      <c r="D111" s="56"/>
      <c r="E111" s="56"/>
      <c r="F111" s="56"/>
      <c r="G111" s="135"/>
      <c r="H111" s="73">
        <f>SUM(H104:H110)</f>
        <v>2044</v>
      </c>
      <c r="I111" s="73">
        <f>SUM(I104:I109)</f>
        <v>2044</v>
      </c>
      <c r="J111" s="56"/>
      <c r="K111" s="56"/>
    </row>
    <row r="112" spans="3:11" ht="18" customHeight="1" thickTop="1">
      <c r="C112" s="56"/>
      <c r="D112" s="56"/>
      <c r="E112" s="56"/>
      <c r="F112" s="56"/>
      <c r="G112" s="56"/>
      <c r="H112" s="161"/>
      <c r="I112" s="74"/>
      <c r="J112" s="56"/>
      <c r="K112" s="56"/>
    </row>
    <row r="113" spans="3:11" ht="70.5" customHeight="1">
      <c r="C113" s="240" t="s">
        <v>258</v>
      </c>
      <c r="D113" s="240"/>
      <c r="E113" s="240"/>
      <c r="F113" s="240"/>
      <c r="G113" s="240"/>
      <c r="H113" s="240"/>
      <c r="I113" s="240"/>
      <c r="J113" s="56"/>
      <c r="K113" s="56"/>
    </row>
    <row r="114" spans="3:11" ht="18" customHeight="1">
      <c r="C114" s="56"/>
      <c r="D114" s="56"/>
      <c r="E114" s="56"/>
      <c r="F114" s="56"/>
      <c r="G114" s="56"/>
      <c r="H114" s="56"/>
      <c r="I114" s="56"/>
      <c r="J114" s="56"/>
      <c r="K114" s="56"/>
    </row>
    <row r="115" spans="3:11" ht="18" customHeight="1">
      <c r="C115" s="56"/>
      <c r="D115" s="56"/>
      <c r="E115" s="56"/>
      <c r="F115" s="56"/>
      <c r="G115" s="56"/>
      <c r="H115" s="56"/>
      <c r="I115" s="56"/>
      <c r="J115" s="56"/>
      <c r="K115" s="56"/>
    </row>
    <row r="116" spans="1:11" ht="18" customHeight="1">
      <c r="A116" s="249" t="s">
        <v>5</v>
      </c>
      <c r="B116" s="249"/>
      <c r="C116" s="249"/>
      <c r="D116" s="249"/>
      <c r="E116" s="249"/>
      <c r="F116" s="249"/>
      <c r="G116" s="249"/>
      <c r="H116" s="249"/>
      <c r="I116" s="249"/>
      <c r="J116" s="56"/>
      <c r="K116" s="56"/>
    </row>
    <row r="117" spans="3:11" ht="18" customHeight="1">
      <c r="C117" s="56"/>
      <c r="D117" s="56"/>
      <c r="E117" s="56"/>
      <c r="F117" s="56"/>
      <c r="G117" s="56"/>
      <c r="H117" s="56"/>
      <c r="I117" s="56"/>
      <c r="J117" s="56"/>
      <c r="K117" s="56"/>
    </row>
    <row r="118" spans="3:11" ht="18" customHeight="1">
      <c r="C118" s="56"/>
      <c r="D118" s="56"/>
      <c r="E118" s="56"/>
      <c r="F118" s="56"/>
      <c r="G118" s="56"/>
      <c r="H118" s="56"/>
      <c r="I118" s="56"/>
      <c r="J118" s="56"/>
      <c r="K118" s="56"/>
    </row>
    <row r="119" spans="1:3" ht="18" customHeight="1">
      <c r="A119" s="4">
        <v>16</v>
      </c>
      <c r="B119" s="4"/>
      <c r="C119" s="4" t="s">
        <v>107</v>
      </c>
    </row>
    <row r="120" spans="1:11" ht="18" customHeight="1">
      <c r="A120" s="57"/>
      <c r="B120" s="57"/>
      <c r="C120" s="246" t="s">
        <v>110</v>
      </c>
      <c r="D120" s="246"/>
      <c r="E120" s="246"/>
      <c r="F120" s="246"/>
      <c r="G120" s="246"/>
      <c r="H120" s="246"/>
      <c r="I120" s="246"/>
      <c r="J120" s="246"/>
      <c r="K120" s="246"/>
    </row>
    <row r="121" spans="3:11" ht="18" customHeight="1">
      <c r="C121" s="245"/>
      <c r="D121" s="245"/>
      <c r="E121" s="245"/>
      <c r="F121" s="245"/>
      <c r="G121" s="245"/>
      <c r="H121" s="245"/>
      <c r="I121" s="245"/>
      <c r="J121" s="245"/>
      <c r="K121" s="245"/>
    </row>
    <row r="122" spans="3:11" ht="18" customHeight="1">
      <c r="C122" s="7"/>
      <c r="D122" s="7"/>
      <c r="E122" s="7"/>
      <c r="F122" s="7"/>
      <c r="G122" s="7"/>
      <c r="H122" s="6" t="s">
        <v>113</v>
      </c>
      <c r="I122" s="6" t="str">
        <f>I99</f>
        <v>Year-To-Date</v>
      </c>
      <c r="J122" s="56"/>
      <c r="K122" s="56"/>
    </row>
    <row r="123" spans="3:11" ht="18" customHeight="1">
      <c r="C123" s="7"/>
      <c r="D123" s="7"/>
      <c r="E123" s="7"/>
      <c r="F123" s="7"/>
      <c r="G123" s="7"/>
      <c r="H123" s="6">
        <v>2003</v>
      </c>
      <c r="I123" s="6">
        <v>2003</v>
      </c>
      <c r="J123" s="56"/>
      <c r="K123" s="56"/>
    </row>
    <row r="124" spans="3:11" ht="18" customHeight="1">
      <c r="C124" s="7"/>
      <c r="D124" s="7"/>
      <c r="E124" s="7"/>
      <c r="F124" s="7"/>
      <c r="G124" s="7"/>
      <c r="H124" s="6" t="s">
        <v>14</v>
      </c>
      <c r="I124" s="6" t="s">
        <v>14</v>
      </c>
      <c r="J124" s="56"/>
      <c r="K124" s="56"/>
    </row>
    <row r="125" spans="3:11" ht="18" customHeight="1">
      <c r="C125" s="7"/>
      <c r="D125" s="7"/>
      <c r="E125" s="7"/>
      <c r="F125" s="7"/>
      <c r="G125" s="7"/>
      <c r="H125" s="83"/>
      <c r="I125" s="83"/>
      <c r="J125" s="56"/>
      <c r="K125" s="56"/>
    </row>
    <row r="126" spans="3:11" ht="18" customHeight="1">
      <c r="C126" s="1" t="s">
        <v>111</v>
      </c>
      <c r="D126" s="7"/>
      <c r="E126" s="7"/>
      <c r="F126" s="7"/>
      <c r="G126" s="7"/>
      <c r="H126" s="201">
        <v>0</v>
      </c>
      <c r="I126" s="201">
        <v>0</v>
      </c>
      <c r="J126" s="56"/>
      <c r="K126" s="56"/>
    </row>
    <row r="127" spans="3:11" ht="18" customHeight="1">
      <c r="C127" s="1" t="s">
        <v>112</v>
      </c>
      <c r="D127" s="7"/>
      <c r="E127" s="7"/>
      <c r="F127" s="7"/>
      <c r="G127" s="7"/>
      <c r="H127" s="169">
        <v>0</v>
      </c>
      <c r="I127" s="196">
        <v>0</v>
      </c>
      <c r="J127" s="56"/>
      <c r="K127" s="56"/>
    </row>
    <row r="128" spans="3:11" ht="18" customHeight="1" thickBot="1">
      <c r="C128" s="7"/>
      <c r="D128" s="7"/>
      <c r="E128" s="7"/>
      <c r="F128" s="7"/>
      <c r="G128" s="7"/>
      <c r="H128" s="158"/>
      <c r="I128" s="158"/>
      <c r="J128" s="56"/>
      <c r="K128" s="56"/>
    </row>
    <row r="129" spans="3:11" ht="18" customHeight="1" thickTop="1">
      <c r="C129" s="7"/>
      <c r="D129" s="7"/>
      <c r="E129" s="7"/>
      <c r="F129" s="7"/>
      <c r="G129" s="7"/>
      <c r="H129" s="10"/>
      <c r="I129" s="10"/>
      <c r="J129" s="56"/>
      <c r="K129" s="56"/>
    </row>
    <row r="130" spans="3:11" ht="18" customHeight="1">
      <c r="C130" s="7"/>
      <c r="D130" s="7"/>
      <c r="E130" s="7"/>
      <c r="F130" s="7"/>
      <c r="G130" s="7"/>
      <c r="H130" s="10"/>
      <c r="I130" s="10"/>
      <c r="J130" s="56"/>
      <c r="K130" s="56"/>
    </row>
    <row r="131" spans="1:3" ht="18" customHeight="1">
      <c r="A131" s="4">
        <v>17</v>
      </c>
      <c r="C131" s="4" t="s">
        <v>19</v>
      </c>
    </row>
    <row r="132" spans="1:11" ht="18" customHeight="1">
      <c r="A132" s="12" t="s">
        <v>20</v>
      </c>
      <c r="C132" s="256" t="s">
        <v>99</v>
      </c>
      <c r="D132" s="256"/>
      <c r="E132" s="256"/>
      <c r="F132" s="256"/>
      <c r="G132" s="256"/>
      <c r="H132" s="256"/>
      <c r="I132" s="256"/>
      <c r="J132" s="256"/>
      <c r="K132" s="256"/>
    </row>
    <row r="133" spans="1:11" ht="18" customHeight="1">
      <c r="A133" s="12"/>
      <c r="C133" s="17"/>
      <c r="D133" s="17"/>
      <c r="E133" s="17"/>
      <c r="F133" s="17"/>
      <c r="G133" s="17"/>
      <c r="H133" s="17"/>
      <c r="I133" s="6"/>
      <c r="J133" s="17"/>
      <c r="K133" s="17"/>
    </row>
    <row r="134" spans="1:11" ht="18" customHeight="1">
      <c r="A134" s="12"/>
      <c r="H134" s="6" t="s">
        <v>113</v>
      </c>
      <c r="I134" s="6" t="str">
        <f>I122</f>
        <v>Year-To-Date</v>
      </c>
      <c r="J134" s="17"/>
      <c r="K134" s="17"/>
    </row>
    <row r="135" spans="1:11" ht="18" customHeight="1">
      <c r="A135" s="12"/>
      <c r="H135" s="6">
        <v>2003</v>
      </c>
      <c r="I135" s="6">
        <v>2003</v>
      </c>
      <c r="J135" s="17"/>
      <c r="K135" s="17"/>
    </row>
    <row r="136" spans="1:11" ht="18" customHeight="1">
      <c r="A136" s="12"/>
      <c r="H136" s="6" t="s">
        <v>14</v>
      </c>
      <c r="I136" s="6" t="s">
        <v>14</v>
      </c>
      <c r="J136" s="17"/>
      <c r="K136" s="17"/>
    </row>
    <row r="137" spans="1:11" ht="18" customHeight="1">
      <c r="A137" s="12"/>
      <c r="I137" s="6"/>
      <c r="J137" s="17"/>
      <c r="K137" s="17"/>
    </row>
    <row r="138" spans="1:11" ht="18" customHeight="1">
      <c r="A138" s="12"/>
      <c r="C138" s="1" t="s">
        <v>21</v>
      </c>
      <c r="H138" s="162">
        <v>0</v>
      </c>
      <c r="I138" s="162">
        <v>0</v>
      </c>
      <c r="J138" s="17"/>
      <c r="K138" s="17"/>
    </row>
    <row r="139" spans="1:11" ht="18" customHeight="1">
      <c r="A139" s="12"/>
      <c r="C139" s="1" t="s">
        <v>100</v>
      </c>
      <c r="H139" s="136">
        <v>9879</v>
      </c>
      <c r="I139" s="157">
        <f>H139</f>
        <v>9879</v>
      </c>
      <c r="J139" s="17"/>
      <c r="K139" s="17"/>
    </row>
    <row r="140" spans="1:11" ht="18" customHeight="1">
      <c r="A140" s="12"/>
      <c r="C140" s="1" t="s">
        <v>108</v>
      </c>
      <c r="H140" s="136">
        <v>5566</v>
      </c>
      <c r="I140" s="176">
        <f>H140</f>
        <v>5566</v>
      </c>
      <c r="J140" s="17"/>
      <c r="K140" s="17"/>
    </row>
    <row r="141" spans="8:9" ht="18" customHeight="1" thickBot="1">
      <c r="H141" s="42"/>
      <c r="I141" s="42"/>
    </row>
    <row r="142" spans="8:9" ht="18" customHeight="1" thickTop="1">
      <c r="H142" s="10"/>
      <c r="I142" s="126"/>
    </row>
    <row r="143" spans="1:3" ht="18" customHeight="1">
      <c r="A143" s="12" t="s">
        <v>22</v>
      </c>
      <c r="C143" s="1" t="s">
        <v>232</v>
      </c>
    </row>
    <row r="144" ht="18" customHeight="1">
      <c r="A144" s="12"/>
    </row>
    <row r="145" spans="1:9" ht="18" customHeight="1">
      <c r="A145" s="12"/>
      <c r="I145" s="6" t="s">
        <v>14</v>
      </c>
    </row>
    <row r="146" spans="1:9" ht="18" customHeight="1">
      <c r="A146" s="12"/>
      <c r="I146" s="6"/>
    </row>
    <row r="147" spans="1:9" ht="18" customHeight="1">
      <c r="A147" s="12"/>
      <c r="C147" s="1" t="s">
        <v>23</v>
      </c>
      <c r="I147" s="168">
        <v>98957</v>
      </c>
    </row>
    <row r="148" spans="1:9" ht="18" customHeight="1">
      <c r="A148" s="12"/>
      <c r="C148" s="1" t="s">
        <v>69</v>
      </c>
      <c r="I148" s="202">
        <v>0</v>
      </c>
    </row>
    <row r="149" spans="1:9" ht="18" customHeight="1">
      <c r="A149" s="12"/>
      <c r="I149" s="168"/>
    </row>
    <row r="150" spans="1:9" ht="18" customHeight="1" thickBot="1">
      <c r="A150" s="12"/>
      <c r="C150" s="1" t="s">
        <v>70</v>
      </c>
      <c r="I150" s="203">
        <f>I147+I148</f>
        <v>98957</v>
      </c>
    </row>
    <row r="151" spans="1:9" ht="18" customHeight="1" thickTop="1">
      <c r="A151" s="12"/>
      <c r="I151" s="12"/>
    </row>
    <row r="152" spans="3:9" ht="18" customHeight="1" thickBot="1">
      <c r="C152" s="1" t="s">
        <v>71</v>
      </c>
      <c r="I152" s="204">
        <v>131463</v>
      </c>
    </row>
    <row r="153" spans="6:9" ht="18" customHeight="1" thickTop="1">
      <c r="F153" s="1" t="s">
        <v>75</v>
      </c>
      <c r="I153" s="129"/>
    </row>
    <row r="154" ht="18" customHeight="1">
      <c r="I154" s="129"/>
    </row>
    <row r="155" spans="1:9" ht="18" customHeight="1">
      <c r="A155" s="249" t="s">
        <v>184</v>
      </c>
      <c r="B155" s="249"/>
      <c r="C155" s="249"/>
      <c r="D155" s="249"/>
      <c r="E155" s="249"/>
      <c r="F155" s="249"/>
      <c r="G155" s="249"/>
      <c r="H155" s="249"/>
      <c r="I155" s="249"/>
    </row>
    <row r="156" ht="18" customHeight="1">
      <c r="I156" s="129"/>
    </row>
    <row r="157" ht="18" customHeight="1">
      <c r="I157" s="129"/>
    </row>
    <row r="158" spans="1:11" ht="36" customHeight="1">
      <c r="A158" s="90">
        <v>18</v>
      </c>
      <c r="B158" s="75"/>
      <c r="C158" s="241" t="s">
        <v>72</v>
      </c>
      <c r="D158" s="241"/>
      <c r="E158" s="241"/>
      <c r="F158" s="241"/>
      <c r="G158" s="241"/>
      <c r="H158" s="241"/>
      <c r="I158" s="241"/>
      <c r="J158" s="241"/>
      <c r="K158" s="241"/>
    </row>
    <row r="159" spans="1:11" ht="131.25" customHeight="1">
      <c r="A159" s="192" t="s">
        <v>20</v>
      </c>
      <c r="C159" s="243" t="s">
        <v>0</v>
      </c>
      <c r="D159" s="243"/>
      <c r="E159" s="243"/>
      <c r="F159" s="243"/>
      <c r="G159" s="243"/>
      <c r="H159" s="243"/>
      <c r="I159" s="243"/>
      <c r="J159" s="243"/>
      <c r="K159" s="243"/>
    </row>
    <row r="160" spans="1:9" ht="27" customHeight="1">
      <c r="A160" s="12"/>
      <c r="C160" s="242" t="s">
        <v>240</v>
      </c>
      <c r="D160" s="242"/>
      <c r="E160" s="242"/>
      <c r="F160" s="242"/>
      <c r="G160" s="242"/>
      <c r="H160" s="242"/>
      <c r="I160" s="242"/>
    </row>
    <row r="161" spans="1:9" ht="27" customHeight="1">
      <c r="A161" s="12"/>
      <c r="C161" s="242" t="s">
        <v>251</v>
      </c>
      <c r="D161" s="242"/>
      <c r="E161" s="242"/>
      <c r="F161" s="242"/>
      <c r="G161" s="242"/>
      <c r="H161" s="242"/>
      <c r="I161" s="242"/>
    </row>
    <row r="162" spans="1:9" ht="42.75" customHeight="1">
      <c r="A162" s="12"/>
      <c r="C162" s="71"/>
      <c r="D162" s="71"/>
      <c r="E162" s="71"/>
      <c r="F162" s="71"/>
      <c r="G162" s="211" t="s">
        <v>243</v>
      </c>
      <c r="H162" s="212" t="s">
        <v>244</v>
      </c>
      <c r="I162" s="211" t="s">
        <v>245</v>
      </c>
    </row>
    <row r="163" spans="1:9" ht="69" customHeight="1">
      <c r="A163" s="12"/>
      <c r="C163" s="246" t="s">
        <v>246</v>
      </c>
      <c r="D163" s="246"/>
      <c r="E163" s="71"/>
      <c r="F163" s="71"/>
      <c r="G163" s="208">
        <v>70000000</v>
      </c>
      <c r="H163" s="206" t="s">
        <v>247</v>
      </c>
      <c r="I163" s="208">
        <v>70000000</v>
      </c>
    </row>
    <row r="164" spans="1:9" ht="38.25" customHeight="1">
      <c r="A164" s="12"/>
      <c r="C164" s="262" t="s">
        <v>248</v>
      </c>
      <c r="D164" s="262"/>
      <c r="E164" s="71"/>
      <c r="F164" s="71"/>
      <c r="G164" s="209">
        <v>82360000</v>
      </c>
      <c r="H164" s="209">
        <v>82360000</v>
      </c>
      <c r="I164" s="207" t="s">
        <v>247</v>
      </c>
    </row>
    <row r="165" spans="1:9" ht="41.25" customHeight="1">
      <c r="A165" s="12"/>
      <c r="C165" s="262" t="s">
        <v>249</v>
      </c>
      <c r="D165" s="262"/>
      <c r="E165" s="71"/>
      <c r="F165" s="71"/>
      <c r="G165" s="209">
        <v>47640000</v>
      </c>
      <c r="H165" s="209">
        <v>47640000</v>
      </c>
      <c r="I165" s="207" t="s">
        <v>247</v>
      </c>
    </row>
    <row r="166" spans="1:9" ht="24" customHeight="1" thickBot="1">
      <c r="A166" s="12"/>
      <c r="C166" s="205"/>
      <c r="D166" s="205"/>
      <c r="E166" s="71"/>
      <c r="F166" s="71"/>
      <c r="G166" s="210">
        <f>SUM(G163:G165)</f>
        <v>200000000</v>
      </c>
      <c r="H166" s="210">
        <f>SUM(H163:H165)</f>
        <v>130000000</v>
      </c>
      <c r="I166" s="210">
        <f>SUM(I163:I165)</f>
        <v>70000000</v>
      </c>
    </row>
    <row r="167" spans="1:9" ht="27" customHeight="1" thickTop="1">
      <c r="A167" s="12"/>
      <c r="C167" s="71"/>
      <c r="D167" s="71"/>
      <c r="E167" s="71"/>
      <c r="F167" s="71"/>
      <c r="G167" s="71"/>
      <c r="H167" s="71"/>
      <c r="I167" s="71"/>
    </row>
    <row r="168" spans="1:9" ht="45.75" customHeight="1">
      <c r="A168" s="192" t="s">
        <v>22</v>
      </c>
      <c r="C168" s="240" t="s">
        <v>250</v>
      </c>
      <c r="D168" s="240"/>
      <c r="E168" s="240"/>
      <c r="F168" s="240"/>
      <c r="G168" s="240"/>
      <c r="H168" s="240"/>
      <c r="I168" s="240"/>
    </row>
    <row r="169" spans="3:9" ht="50.25" customHeight="1" hidden="1">
      <c r="C169" s="243"/>
      <c r="D169" s="243"/>
      <c r="E169" s="243"/>
      <c r="F169" s="243"/>
      <c r="G169" s="243"/>
      <c r="H169" s="243"/>
      <c r="I169" s="243"/>
    </row>
    <row r="170" spans="3:11" ht="18" customHeight="1">
      <c r="C170" s="243"/>
      <c r="D170" s="243"/>
      <c r="E170" s="243"/>
      <c r="F170" s="243"/>
      <c r="G170" s="243"/>
      <c r="H170" s="243"/>
      <c r="I170" s="243"/>
      <c r="J170" s="109"/>
      <c r="K170" s="109"/>
    </row>
    <row r="171" spans="1:11" ht="24.75" customHeight="1">
      <c r="A171" s="4">
        <v>19</v>
      </c>
      <c r="B171" s="4"/>
      <c r="C171" s="181" t="s">
        <v>33</v>
      </c>
      <c r="D171" s="109"/>
      <c r="E171" s="109"/>
      <c r="F171" s="109"/>
      <c r="G171" s="109"/>
      <c r="H171" s="109"/>
      <c r="I171" s="109"/>
      <c r="J171" s="109"/>
      <c r="K171" s="109"/>
    </row>
    <row r="172" spans="3:16" ht="18" customHeight="1">
      <c r="C172" s="244" t="s">
        <v>233</v>
      </c>
      <c r="D172" s="244"/>
      <c r="E172" s="244"/>
      <c r="F172" s="244"/>
      <c r="G172" s="244"/>
      <c r="H172" s="244"/>
      <c r="I172" s="244"/>
      <c r="J172" s="244"/>
      <c r="K172" s="244"/>
      <c r="L172" s="120"/>
      <c r="P172" s="3"/>
    </row>
    <row r="173" spans="3:16" ht="0.75" customHeight="1" hidden="1">
      <c r="C173" s="244"/>
      <c r="D173" s="244"/>
      <c r="E173" s="244"/>
      <c r="F173" s="244"/>
      <c r="G173" s="244"/>
      <c r="H173" s="244"/>
      <c r="I173" s="244"/>
      <c r="J173" s="244"/>
      <c r="K173" s="244"/>
      <c r="L173" s="120" t="s">
        <v>8</v>
      </c>
      <c r="P173" s="3"/>
    </row>
    <row r="174" spans="3:16" ht="5.25" customHeight="1">
      <c r="C174" s="100"/>
      <c r="D174" s="100"/>
      <c r="E174" s="100"/>
      <c r="F174" s="100"/>
      <c r="G174" s="100"/>
      <c r="H174" s="100"/>
      <c r="I174" s="100"/>
      <c r="J174" s="100"/>
      <c r="K174" s="100"/>
      <c r="L174" s="120"/>
      <c r="P174" s="3"/>
    </row>
    <row r="175" spans="3:16" ht="14.25" customHeight="1">
      <c r="C175" s="109"/>
      <c r="D175" s="109"/>
      <c r="E175" s="109"/>
      <c r="F175" s="109"/>
      <c r="G175" s="109"/>
      <c r="H175" s="109"/>
      <c r="I175" s="154" t="s">
        <v>14</v>
      </c>
      <c r="J175" s="100"/>
      <c r="K175" s="100"/>
      <c r="P175" s="3"/>
    </row>
    <row r="176" spans="3:16" ht="14.25" customHeight="1">
      <c r="C176" s="181" t="s">
        <v>74</v>
      </c>
      <c r="D176" s="109"/>
      <c r="E176" s="109"/>
      <c r="F176" s="109"/>
      <c r="G176" s="109"/>
      <c r="H176" s="109"/>
      <c r="I176" s="183"/>
      <c r="J176" s="100"/>
      <c r="K176" s="100"/>
      <c r="L176" s="120"/>
      <c r="P176" s="3"/>
    </row>
    <row r="177" spans="3:16" ht="14.25" customHeight="1">
      <c r="C177" s="109" t="s">
        <v>34</v>
      </c>
      <c r="D177" s="109"/>
      <c r="E177" s="109"/>
      <c r="F177" s="109"/>
      <c r="G177" s="109"/>
      <c r="H177" s="109"/>
      <c r="I177" s="183">
        <f>2038+1317</f>
        <v>3355</v>
      </c>
      <c r="J177" s="100"/>
      <c r="K177" s="100"/>
      <c r="L177" s="120"/>
      <c r="P177" s="3"/>
    </row>
    <row r="178" spans="3:16" ht="14.25" customHeight="1">
      <c r="C178" s="109" t="s">
        <v>35</v>
      </c>
      <c r="D178" s="109"/>
      <c r="E178" s="109"/>
      <c r="F178" s="109"/>
      <c r="G178" s="109"/>
      <c r="H178" s="109"/>
      <c r="I178" s="183">
        <f>1957+30700+18435</f>
        <v>51092</v>
      </c>
      <c r="J178" s="100"/>
      <c r="K178" s="100"/>
      <c r="P178" s="3"/>
    </row>
    <row r="179" spans="3:16" ht="14.25" customHeight="1">
      <c r="C179" s="109"/>
      <c r="D179" s="109"/>
      <c r="E179" s="109"/>
      <c r="F179" s="109"/>
      <c r="G179" s="109"/>
      <c r="H179" s="109"/>
      <c r="I179" s="183"/>
      <c r="J179" s="100"/>
      <c r="K179" s="100"/>
      <c r="P179" s="3"/>
    </row>
    <row r="180" spans="3:16" ht="14.25" customHeight="1" thickBot="1">
      <c r="C180" s="109"/>
      <c r="D180" s="109"/>
      <c r="E180" s="109"/>
      <c r="F180" s="109"/>
      <c r="G180" s="109"/>
      <c r="H180" s="109"/>
      <c r="I180" s="184">
        <f>SUM(I177:I179)</f>
        <v>54447</v>
      </c>
      <c r="J180" s="100"/>
      <c r="K180" s="100"/>
      <c r="P180" s="3"/>
    </row>
    <row r="181" spans="3:16" ht="14.25" customHeight="1" thickTop="1">
      <c r="C181" s="109"/>
      <c r="D181" s="109"/>
      <c r="E181" s="109"/>
      <c r="F181" s="109"/>
      <c r="G181" s="109"/>
      <c r="H181" s="109"/>
      <c r="I181" s="183"/>
      <c r="J181" s="100"/>
      <c r="K181" s="100"/>
      <c r="P181" s="3"/>
    </row>
    <row r="182" spans="1:16" ht="14.25" customHeight="1">
      <c r="A182" s="4"/>
      <c r="C182" s="181"/>
      <c r="D182" s="109"/>
      <c r="E182" s="109"/>
      <c r="F182" s="109"/>
      <c r="G182" s="109"/>
      <c r="H182" s="109"/>
      <c r="I182" s="183"/>
      <c r="J182" s="100"/>
      <c r="K182" s="100"/>
      <c r="P182" s="3"/>
    </row>
    <row r="183" spans="3:16" ht="14.25" customHeight="1">
      <c r="C183" s="109"/>
      <c r="D183" s="109"/>
      <c r="E183" s="109"/>
      <c r="F183" s="109"/>
      <c r="G183" s="109"/>
      <c r="H183" s="109"/>
      <c r="I183" s="193" t="str">
        <f>I175</f>
        <v>RM'000</v>
      </c>
      <c r="J183" s="100"/>
      <c r="K183" s="100"/>
      <c r="P183" s="3"/>
    </row>
    <row r="184" spans="3:16" ht="14.25" customHeight="1">
      <c r="C184" s="181" t="s">
        <v>82</v>
      </c>
      <c r="D184" s="109"/>
      <c r="E184" s="109"/>
      <c r="F184" s="109"/>
      <c r="G184" s="109"/>
      <c r="H184" s="109"/>
      <c r="I184" s="183"/>
      <c r="J184" s="100"/>
      <c r="K184" s="100"/>
      <c r="P184" s="3"/>
    </row>
    <row r="185" spans="3:16" ht="14.25" customHeight="1">
      <c r="C185" s="109" t="s">
        <v>36</v>
      </c>
      <c r="D185" s="109"/>
      <c r="E185" s="109"/>
      <c r="F185" s="109"/>
      <c r="G185" s="109"/>
      <c r="H185" s="109"/>
      <c r="I185" s="183"/>
      <c r="J185" s="100"/>
      <c r="K185" s="100"/>
      <c r="P185" s="3"/>
    </row>
    <row r="186" spans="3:16" ht="14.25" customHeight="1" hidden="1">
      <c r="C186" s="109"/>
      <c r="D186" s="109"/>
      <c r="E186" s="109"/>
      <c r="F186" s="109"/>
      <c r="G186" s="109"/>
      <c r="H186" s="109"/>
      <c r="I186" s="183"/>
      <c r="J186" s="100"/>
      <c r="K186" s="100"/>
      <c r="P186" s="3"/>
    </row>
    <row r="187" spans="3:16" ht="14.25" customHeight="1">
      <c r="C187" s="109" t="s">
        <v>85</v>
      </c>
      <c r="D187" s="109"/>
      <c r="E187" s="109"/>
      <c r="F187" s="109"/>
      <c r="G187" s="109"/>
      <c r="H187" s="109"/>
      <c r="I187" s="183">
        <v>1116</v>
      </c>
      <c r="J187" s="100"/>
      <c r="K187" s="100"/>
      <c r="P187" s="3"/>
    </row>
    <row r="188" spans="3:16" ht="14.25" customHeight="1">
      <c r="C188" s="109" t="s">
        <v>83</v>
      </c>
      <c r="D188" s="109"/>
      <c r="E188" s="109"/>
      <c r="F188" s="109"/>
      <c r="G188" s="109"/>
      <c r="H188" s="109"/>
      <c r="I188" s="183">
        <v>16340</v>
      </c>
      <c r="J188" s="100"/>
      <c r="K188" s="100"/>
      <c r="P188" s="3"/>
    </row>
    <row r="189" spans="3:16" ht="14.25" customHeight="1" thickBot="1">
      <c r="C189" s="109"/>
      <c r="D189" s="109"/>
      <c r="E189" s="109"/>
      <c r="F189" s="109"/>
      <c r="G189" s="109"/>
      <c r="H189" s="109"/>
      <c r="I189" s="184">
        <f>SUM(I187:I188)</f>
        <v>17456</v>
      </c>
      <c r="J189" s="100"/>
      <c r="K189" s="100"/>
      <c r="P189" s="3"/>
    </row>
    <row r="190" spans="3:16" ht="14.25" customHeight="1" thickTop="1">
      <c r="C190" s="109"/>
      <c r="D190" s="109"/>
      <c r="E190" s="109"/>
      <c r="F190" s="109"/>
      <c r="G190" s="109"/>
      <c r="H190" s="109"/>
      <c r="I190" s="183"/>
      <c r="J190" s="100"/>
      <c r="K190" s="100"/>
      <c r="P190" s="3"/>
    </row>
    <row r="191" spans="3:16" ht="14.25" customHeight="1">
      <c r="C191" s="109" t="s">
        <v>37</v>
      </c>
      <c r="D191" s="109"/>
      <c r="E191" s="109"/>
      <c r="F191" s="109"/>
      <c r="G191" s="109"/>
      <c r="H191" s="109"/>
      <c r="I191" s="183"/>
      <c r="J191" s="100"/>
      <c r="K191" s="100"/>
      <c r="P191" s="3"/>
    </row>
    <row r="192" ht="15.75" hidden="1"/>
    <row r="193" spans="3:16" ht="14.25" customHeight="1">
      <c r="C193" s="109" t="s">
        <v>84</v>
      </c>
      <c r="D193" s="109"/>
      <c r="E193" s="109"/>
      <c r="F193" s="109"/>
      <c r="G193" s="109"/>
      <c r="H193" s="109"/>
      <c r="I193" s="183">
        <v>17538</v>
      </c>
      <c r="J193" s="100"/>
      <c r="K193" s="100"/>
      <c r="P193" s="3"/>
    </row>
    <row r="194" spans="9:16" ht="14.25" customHeight="1" thickBot="1">
      <c r="I194" s="19">
        <f>SUM(I193)</f>
        <v>17538</v>
      </c>
      <c r="J194" s="7"/>
      <c r="K194" s="7"/>
      <c r="P194" s="3"/>
    </row>
    <row r="195" spans="9:16" ht="14.25" customHeight="1" thickTop="1">
      <c r="I195" s="66"/>
      <c r="J195" s="7"/>
      <c r="K195" s="7"/>
      <c r="P195" s="3"/>
    </row>
    <row r="196" spans="1:16" ht="14.25" customHeight="1">
      <c r="A196" s="249" t="s">
        <v>6</v>
      </c>
      <c r="B196" s="249"/>
      <c r="C196" s="249"/>
      <c r="D196" s="249"/>
      <c r="E196" s="249"/>
      <c r="F196" s="249"/>
      <c r="G196" s="249"/>
      <c r="H196" s="249"/>
      <c r="I196" s="249"/>
      <c r="J196" s="7"/>
      <c r="K196" s="7"/>
      <c r="P196" s="3"/>
    </row>
    <row r="197" spans="9:16" ht="14.25" customHeight="1">
      <c r="I197" s="66"/>
      <c r="J197" s="7"/>
      <c r="K197" s="7"/>
      <c r="P197" s="3"/>
    </row>
    <row r="198" spans="9:16" ht="14.25" customHeight="1">
      <c r="I198" s="66"/>
      <c r="J198" s="7"/>
      <c r="K198" s="7"/>
      <c r="P198" s="3"/>
    </row>
    <row r="199" spans="1:3" ht="15.75" customHeight="1">
      <c r="A199" s="4">
        <v>20</v>
      </c>
      <c r="B199" s="4"/>
      <c r="C199" s="4" t="s">
        <v>38</v>
      </c>
    </row>
    <row r="200" spans="3:11" ht="39.75" customHeight="1">
      <c r="C200" s="240" t="s">
        <v>254</v>
      </c>
      <c r="D200" s="240"/>
      <c r="E200" s="240"/>
      <c r="F200" s="240"/>
      <c r="G200" s="240"/>
      <c r="H200" s="240"/>
      <c r="I200" s="240"/>
      <c r="J200" s="240"/>
      <c r="K200" s="240"/>
    </row>
    <row r="201" spans="3:11" ht="13.5" customHeight="1">
      <c r="C201" s="108"/>
      <c r="D201" s="108"/>
      <c r="E201" s="108"/>
      <c r="F201" s="108"/>
      <c r="G201" s="108"/>
      <c r="H201" s="108"/>
      <c r="I201" s="108"/>
      <c r="J201" s="108"/>
      <c r="K201" s="108"/>
    </row>
    <row r="202" spans="10:11" ht="13.5" customHeight="1">
      <c r="J202" s="108"/>
      <c r="K202" s="108"/>
    </row>
    <row r="203" spans="1:3" ht="15.75" customHeight="1">
      <c r="A203" s="4">
        <v>21</v>
      </c>
      <c r="B203" s="4"/>
      <c r="C203" s="4" t="s">
        <v>169</v>
      </c>
    </row>
    <row r="204" spans="3:9" ht="39.75" customHeight="1">
      <c r="C204" s="240" t="s">
        <v>255</v>
      </c>
      <c r="D204" s="240"/>
      <c r="E204" s="240"/>
      <c r="F204" s="240"/>
      <c r="G204" s="240"/>
      <c r="H204" s="240"/>
      <c r="I204" s="240"/>
    </row>
    <row r="205" spans="10:11" ht="15" customHeight="1">
      <c r="J205" s="108"/>
      <c r="K205" s="108"/>
    </row>
    <row r="206" ht="15.75" customHeight="1"/>
    <row r="207" spans="1:9" ht="15.75" customHeight="1">
      <c r="A207" s="57">
        <v>22</v>
      </c>
      <c r="C207" s="241" t="s">
        <v>73</v>
      </c>
      <c r="D207" s="241"/>
      <c r="E207" s="241"/>
      <c r="F207" s="241"/>
      <c r="G207" s="241"/>
      <c r="H207" s="241"/>
      <c r="I207" s="241"/>
    </row>
    <row r="208" spans="1:11" ht="56.25" customHeight="1">
      <c r="A208" s="70"/>
      <c r="C208" s="240" t="s">
        <v>257</v>
      </c>
      <c r="D208" s="240"/>
      <c r="E208" s="240"/>
      <c r="F208" s="240"/>
      <c r="G208" s="240"/>
      <c r="H208" s="240"/>
      <c r="I208" s="240"/>
      <c r="J208" s="138"/>
      <c r="K208" s="138"/>
    </row>
    <row r="209" spans="1:11" ht="16.5" customHeight="1">
      <c r="A209" s="70"/>
      <c r="C209" s="108"/>
      <c r="D209" s="108"/>
      <c r="E209" s="108"/>
      <c r="F209" s="108"/>
      <c r="G209" s="108"/>
      <c r="H209" s="108"/>
      <c r="I209" s="108"/>
      <c r="J209" s="108"/>
      <c r="K209" s="108"/>
    </row>
    <row r="210" spans="1:11" ht="14.25" customHeight="1">
      <c r="A210" s="70"/>
      <c r="C210" s="7"/>
      <c r="D210" s="7"/>
      <c r="E210" s="7"/>
      <c r="F210" s="7"/>
      <c r="G210" s="7"/>
      <c r="H210" s="7"/>
      <c r="I210" s="7"/>
      <c r="J210" s="108"/>
      <c r="K210" s="108"/>
    </row>
    <row r="211" spans="1:11" ht="15" customHeight="1">
      <c r="A211" s="57">
        <v>23</v>
      </c>
      <c r="C211" s="241" t="s">
        <v>39</v>
      </c>
      <c r="D211" s="241"/>
      <c r="E211" s="241"/>
      <c r="F211" s="241"/>
      <c r="G211" s="241"/>
      <c r="H211" s="241"/>
      <c r="I211" s="241"/>
      <c r="J211" s="56"/>
      <c r="K211" s="56"/>
    </row>
    <row r="212" spans="1:11" ht="66" customHeight="1">
      <c r="A212" s="70"/>
      <c r="C212" s="263" t="s">
        <v>260</v>
      </c>
      <c r="D212" s="263"/>
      <c r="E212" s="263"/>
      <c r="F212" s="263"/>
      <c r="G212" s="263"/>
      <c r="H212" s="263"/>
      <c r="I212" s="263"/>
      <c r="J212" s="138"/>
      <c r="K212" s="138"/>
    </row>
    <row r="213" spans="1:11" ht="15" customHeight="1">
      <c r="A213" s="70"/>
      <c r="C213" s="56"/>
      <c r="D213" s="56"/>
      <c r="E213" s="56"/>
      <c r="F213" s="56"/>
      <c r="G213" s="56"/>
      <c r="H213" s="56"/>
      <c r="I213" s="56"/>
      <c r="J213" s="108"/>
      <c r="K213" s="108"/>
    </row>
    <row r="214" spans="1:11" ht="15" customHeight="1">
      <c r="A214" s="70"/>
      <c r="C214" s="56"/>
      <c r="D214" s="56"/>
      <c r="E214" s="56"/>
      <c r="F214" s="56"/>
      <c r="G214" s="56"/>
      <c r="H214" s="56"/>
      <c r="I214" s="56"/>
      <c r="J214" s="56"/>
      <c r="K214" s="56"/>
    </row>
    <row r="215" spans="1:11" ht="15" customHeight="1">
      <c r="A215" s="57">
        <v>24</v>
      </c>
      <c r="C215" s="241" t="s">
        <v>105</v>
      </c>
      <c r="D215" s="241"/>
      <c r="E215" s="241"/>
      <c r="F215" s="241"/>
      <c r="G215" s="241"/>
      <c r="H215" s="241"/>
      <c r="I215" s="241"/>
      <c r="J215" s="56"/>
      <c r="K215" s="56"/>
    </row>
    <row r="216" spans="1:11" ht="48.75" customHeight="1">
      <c r="A216" s="70"/>
      <c r="C216" s="240" t="s">
        <v>259</v>
      </c>
      <c r="D216" s="240"/>
      <c r="E216" s="240"/>
      <c r="F216" s="240"/>
      <c r="G216" s="240"/>
      <c r="H216" s="240"/>
      <c r="I216" s="240"/>
      <c r="J216" s="56"/>
      <c r="K216" s="56"/>
    </row>
    <row r="217" spans="1:11" ht="20.25" customHeight="1">
      <c r="A217" s="70"/>
      <c r="C217" s="245"/>
      <c r="D217" s="245"/>
      <c r="E217" s="245"/>
      <c r="F217" s="245"/>
      <c r="G217" s="245"/>
      <c r="H217" s="245"/>
      <c r="I217" s="245"/>
      <c r="J217" s="56"/>
      <c r="K217" s="56"/>
    </row>
    <row r="218" spans="1:11" ht="15" customHeight="1">
      <c r="A218" s="70"/>
      <c r="C218" s="56"/>
      <c r="D218" s="56"/>
      <c r="E218" s="56"/>
      <c r="F218" s="56"/>
      <c r="G218" s="56"/>
      <c r="H218" s="56"/>
      <c r="I218" s="56"/>
      <c r="J218" s="56"/>
      <c r="K218" s="56"/>
    </row>
    <row r="219" spans="1:11" ht="15" customHeight="1">
      <c r="A219" s="57">
        <v>25</v>
      </c>
      <c r="C219" s="241" t="s">
        <v>40</v>
      </c>
      <c r="D219" s="241"/>
      <c r="E219" s="241"/>
      <c r="F219" s="241"/>
      <c r="G219" s="241"/>
      <c r="H219" s="241"/>
      <c r="I219" s="241"/>
      <c r="J219" s="56"/>
      <c r="K219" s="56"/>
    </row>
    <row r="220" spans="1:11" ht="38.25" customHeight="1">
      <c r="A220" s="70"/>
      <c r="C220" s="244" t="s">
        <v>41</v>
      </c>
      <c r="D220" s="244"/>
      <c r="E220" s="244"/>
      <c r="F220" s="244"/>
      <c r="G220" s="244"/>
      <c r="H220" s="244"/>
      <c r="I220" s="244"/>
      <c r="J220" s="56"/>
      <c r="K220" s="56"/>
    </row>
    <row r="221" spans="1:11" ht="16.5" customHeight="1">
      <c r="A221" s="70"/>
      <c r="C221" s="245"/>
      <c r="D221" s="245"/>
      <c r="E221" s="245"/>
      <c r="F221" s="245"/>
      <c r="G221" s="245"/>
      <c r="H221" s="245"/>
      <c r="I221" s="245"/>
      <c r="J221" s="56"/>
      <c r="K221" s="56"/>
    </row>
    <row r="222" spans="1:11" ht="16.5" customHeight="1">
      <c r="A222" s="70"/>
      <c r="C222" s="56"/>
      <c r="D222" s="56"/>
      <c r="E222" s="56"/>
      <c r="F222" s="56"/>
      <c r="G222" s="56"/>
      <c r="H222" s="56"/>
      <c r="I222" s="56"/>
      <c r="J222" s="56"/>
      <c r="K222" s="56"/>
    </row>
    <row r="223" spans="1:11" ht="16.5" customHeight="1">
      <c r="A223" s="248" t="s">
        <v>7</v>
      </c>
      <c r="B223" s="248"/>
      <c r="C223" s="248"/>
      <c r="D223" s="248"/>
      <c r="E223" s="248"/>
      <c r="F223" s="248"/>
      <c r="G223" s="248"/>
      <c r="H223" s="248"/>
      <c r="I223" s="248"/>
      <c r="J223" s="56"/>
      <c r="K223" s="56"/>
    </row>
    <row r="224" spans="1:11" ht="16.5" customHeight="1">
      <c r="A224" s="70"/>
      <c r="C224" s="56"/>
      <c r="D224" s="56"/>
      <c r="E224" s="56"/>
      <c r="F224" s="56"/>
      <c r="G224" s="56"/>
      <c r="H224" s="56"/>
      <c r="I224" s="56"/>
      <c r="J224" s="56"/>
      <c r="K224" s="56"/>
    </row>
    <row r="225" spans="1:11" s="3" customFormat="1" ht="12.75" customHeight="1">
      <c r="A225" s="1"/>
      <c r="B225" s="1"/>
      <c r="C225" s="1"/>
      <c r="D225" s="1"/>
      <c r="E225" s="1"/>
      <c r="F225" s="1"/>
      <c r="G225" s="1"/>
      <c r="H225" s="1"/>
      <c r="I225" s="1"/>
      <c r="J225" s="56"/>
      <c r="K225" s="56"/>
    </row>
    <row r="226" spans="1:11" ht="15" customHeight="1">
      <c r="A226" s="57">
        <v>26</v>
      </c>
      <c r="C226" s="241" t="s">
        <v>170</v>
      </c>
      <c r="D226" s="241"/>
      <c r="E226" s="241"/>
      <c r="F226" s="241"/>
      <c r="G226" s="241"/>
      <c r="H226" s="241"/>
      <c r="I226" s="241"/>
      <c r="J226" s="56"/>
      <c r="K226" s="56"/>
    </row>
    <row r="227" spans="1:11" ht="15" customHeight="1">
      <c r="A227" s="70"/>
      <c r="C227" s="245"/>
      <c r="D227" s="245"/>
      <c r="E227" s="245"/>
      <c r="F227" s="245"/>
      <c r="G227" s="245"/>
      <c r="H227" s="245"/>
      <c r="I227" s="245"/>
      <c r="J227" s="56"/>
      <c r="K227" s="56"/>
    </row>
    <row r="228" spans="1:11" ht="15" customHeight="1">
      <c r="A228" s="70"/>
      <c r="C228" s="242"/>
      <c r="D228" s="242"/>
      <c r="E228" s="242"/>
      <c r="F228" s="242"/>
      <c r="G228" s="242"/>
      <c r="H228" s="91" t="s">
        <v>221</v>
      </c>
      <c r="I228" s="91" t="s">
        <v>98</v>
      </c>
      <c r="J228" s="56"/>
      <c r="K228" s="56"/>
    </row>
    <row r="229" spans="1:11" ht="15" customHeight="1">
      <c r="A229" s="70"/>
      <c r="C229" s="245"/>
      <c r="D229" s="245"/>
      <c r="E229" s="245"/>
      <c r="F229" s="245"/>
      <c r="G229" s="245"/>
      <c r="H229" s="83">
        <v>2003</v>
      </c>
      <c r="I229" s="83">
        <v>2003</v>
      </c>
      <c r="J229" s="56"/>
      <c r="K229" s="56"/>
    </row>
    <row r="230" spans="1:11" ht="15" customHeight="1">
      <c r="A230" s="70"/>
      <c r="C230" s="245"/>
      <c r="D230" s="245"/>
      <c r="E230" s="245"/>
      <c r="F230" s="245"/>
      <c r="G230" s="245"/>
      <c r="H230" s="56"/>
      <c r="I230" s="56"/>
      <c r="J230" s="56"/>
      <c r="K230" s="56"/>
    </row>
    <row r="231" spans="1:11" ht="15" customHeight="1">
      <c r="A231" s="70"/>
      <c r="C231" s="245" t="s">
        <v>171</v>
      </c>
      <c r="D231" s="245"/>
      <c r="E231" s="245"/>
      <c r="F231" s="245"/>
      <c r="G231" s="245"/>
      <c r="H231" s="56"/>
      <c r="I231" s="56"/>
      <c r="J231" s="56"/>
      <c r="K231" s="56"/>
    </row>
    <row r="232" spans="1:11" ht="15" customHeight="1">
      <c r="A232" s="70"/>
      <c r="C232" s="245"/>
      <c r="D232" s="245"/>
      <c r="E232" s="245"/>
      <c r="F232" s="245"/>
      <c r="G232" s="245"/>
      <c r="H232" s="56"/>
      <c r="I232" s="56"/>
      <c r="J232" s="56"/>
      <c r="K232" s="56"/>
    </row>
    <row r="233" spans="1:11" ht="15" customHeight="1">
      <c r="A233" s="70"/>
      <c r="C233" s="245" t="s">
        <v>172</v>
      </c>
      <c r="D233" s="245"/>
      <c r="E233" s="245"/>
      <c r="F233" s="245"/>
      <c r="G233" s="245"/>
      <c r="H233" s="118">
        <f>pl!D44</f>
        <v>8149</v>
      </c>
      <c r="I233" s="118">
        <f>H233</f>
        <v>8149</v>
      </c>
      <c r="J233" s="56"/>
      <c r="K233" s="56"/>
    </row>
    <row r="234" spans="1:11" ht="15" customHeight="1">
      <c r="A234" s="70"/>
      <c r="C234" s="245"/>
      <c r="D234" s="245"/>
      <c r="E234" s="245"/>
      <c r="F234" s="245"/>
      <c r="G234" s="245"/>
      <c r="H234" s="56"/>
      <c r="I234" s="56"/>
      <c r="J234" s="56"/>
      <c r="K234" s="56"/>
    </row>
    <row r="235" spans="1:11" ht="15" customHeight="1">
      <c r="A235" s="70"/>
      <c r="C235" s="245" t="s">
        <v>173</v>
      </c>
      <c r="D235" s="245"/>
      <c r="E235" s="245"/>
      <c r="F235" s="245"/>
      <c r="G235" s="245"/>
      <c r="H235" s="111">
        <v>352219</v>
      </c>
      <c r="I235" s="112">
        <f>H235</f>
        <v>352219</v>
      </c>
      <c r="J235" s="56"/>
      <c r="K235" s="56"/>
    </row>
    <row r="236" spans="1:11" ht="15" customHeight="1">
      <c r="A236" s="70"/>
      <c r="C236" s="245" t="s">
        <v>174</v>
      </c>
      <c r="D236" s="245"/>
      <c r="E236" s="245"/>
      <c r="F236" s="245"/>
      <c r="G236" s="245"/>
      <c r="H236" s="147">
        <f>H239-H235</f>
        <v>-14562</v>
      </c>
      <c r="I236" s="147">
        <f>H236</f>
        <v>-14562</v>
      </c>
      <c r="J236" s="56"/>
      <c r="K236" s="56"/>
    </row>
    <row r="237" spans="1:11" ht="15" customHeight="1">
      <c r="A237" s="70"/>
      <c r="C237" s="245"/>
      <c r="D237" s="245"/>
      <c r="E237" s="245"/>
      <c r="F237" s="245"/>
      <c r="G237" s="245"/>
      <c r="H237" s="113"/>
      <c r="I237" s="81"/>
      <c r="J237" s="56"/>
      <c r="K237" s="56"/>
    </row>
    <row r="238" spans="1:11" ht="29.25" customHeight="1">
      <c r="A238" s="70"/>
      <c r="C238" s="245" t="s">
        <v>175</v>
      </c>
      <c r="D238" s="245"/>
      <c r="E238" s="245"/>
      <c r="F238" s="245"/>
      <c r="G238" s="245"/>
      <c r="H238" s="186">
        <f>H252</f>
        <v>337657</v>
      </c>
      <c r="I238" s="187">
        <f>H238</f>
        <v>337657</v>
      </c>
      <c r="J238" s="56"/>
      <c r="K238" s="56"/>
    </row>
    <row r="239" spans="1:11" ht="15" customHeight="1" hidden="1">
      <c r="A239" s="70"/>
      <c r="C239" s="245"/>
      <c r="D239" s="245"/>
      <c r="E239" s="245"/>
      <c r="F239" s="245"/>
      <c r="G239" s="245"/>
      <c r="H239" s="177">
        <v>337657</v>
      </c>
      <c r="I239" s="178">
        <f>SUM(I235:I236)</f>
        <v>337657</v>
      </c>
      <c r="J239" s="56"/>
      <c r="K239" s="56"/>
    </row>
    <row r="240" spans="1:11" ht="6" customHeight="1">
      <c r="A240" s="70"/>
      <c r="C240" s="245"/>
      <c r="D240" s="245"/>
      <c r="E240" s="245"/>
      <c r="F240" s="245"/>
      <c r="G240" s="245"/>
      <c r="H240" s="76"/>
      <c r="I240" s="76"/>
      <c r="J240" s="56"/>
      <c r="K240" s="56"/>
    </row>
    <row r="241" spans="1:11" ht="15" customHeight="1">
      <c r="A241" s="70"/>
      <c r="C241" s="245" t="s">
        <v>121</v>
      </c>
      <c r="D241" s="245"/>
      <c r="E241" s="245"/>
      <c r="F241" s="245"/>
      <c r="G241" s="245"/>
      <c r="H241" s="114">
        <f>H233/H238*100</f>
        <v>2.4133958425265876</v>
      </c>
      <c r="I241" s="114">
        <f>I233/I238*100</f>
        <v>2.4133958425265876</v>
      </c>
      <c r="J241" s="56"/>
      <c r="K241" s="56"/>
    </row>
    <row r="242" spans="1:11" ht="15" customHeight="1" thickBot="1">
      <c r="A242" s="70"/>
      <c r="C242" s="245"/>
      <c r="D242" s="245"/>
      <c r="E242" s="245"/>
      <c r="F242" s="245"/>
      <c r="G242" s="245"/>
      <c r="H242" s="92"/>
      <c r="I242" s="92"/>
      <c r="J242" s="56"/>
      <c r="K242" s="56"/>
    </row>
    <row r="243" spans="1:11" ht="12.75" customHeight="1" thickTop="1">
      <c r="A243" s="70"/>
      <c r="C243" s="56"/>
      <c r="D243" s="56"/>
      <c r="E243" s="56"/>
      <c r="F243" s="56"/>
      <c r="G243" s="56"/>
      <c r="H243" s="76"/>
      <c r="I243" s="76"/>
      <c r="J243" s="56"/>
      <c r="K243" s="56"/>
    </row>
    <row r="244" spans="1:11" ht="13.5" customHeight="1">
      <c r="A244" s="70"/>
      <c r="C244" s="245" t="s">
        <v>176</v>
      </c>
      <c r="D244" s="245"/>
      <c r="E244" s="245"/>
      <c r="F244" s="245"/>
      <c r="G244" s="245"/>
      <c r="H244" s="76"/>
      <c r="I244" s="76"/>
      <c r="J244" s="56"/>
      <c r="K244" s="56"/>
    </row>
    <row r="245" spans="1:11" ht="15" customHeight="1">
      <c r="A245" s="248"/>
      <c r="B245" s="248"/>
      <c r="C245" s="248"/>
      <c r="D245" s="248"/>
      <c r="E245" s="248"/>
      <c r="F245" s="248"/>
      <c r="G245" s="248"/>
      <c r="H245" s="248"/>
      <c r="I245" s="248"/>
      <c r="J245" s="56"/>
      <c r="K245" s="56"/>
    </row>
    <row r="246" spans="1:11" ht="15" customHeight="1">
      <c r="A246" s="70"/>
      <c r="C246" s="245" t="s">
        <v>172</v>
      </c>
      <c r="D246" s="245"/>
      <c r="E246" s="245"/>
      <c r="F246" s="245"/>
      <c r="G246" s="245"/>
      <c r="H246" s="153">
        <f>H233</f>
        <v>8149</v>
      </c>
      <c r="I246" s="153">
        <f>I233</f>
        <v>8149</v>
      </c>
      <c r="J246" s="56"/>
      <c r="K246" s="56"/>
    </row>
    <row r="247" spans="1:11" ht="15" customHeight="1">
      <c r="A247" s="70"/>
      <c r="C247" s="245" t="s">
        <v>178</v>
      </c>
      <c r="D247" s="245"/>
      <c r="E247" s="245"/>
      <c r="F247" s="245"/>
      <c r="G247" s="245"/>
      <c r="H247" s="115">
        <v>1879</v>
      </c>
      <c r="I247" s="115">
        <f>H247</f>
        <v>1879</v>
      </c>
      <c r="J247" s="56"/>
      <c r="K247" s="56"/>
    </row>
    <row r="248" spans="1:11" ht="15" customHeight="1">
      <c r="A248" s="70"/>
      <c r="C248" s="245"/>
      <c r="D248" s="245"/>
      <c r="E248" s="245"/>
      <c r="F248" s="245"/>
      <c r="G248" s="245"/>
      <c r="H248" s="81"/>
      <c r="I248" s="81"/>
      <c r="J248" s="56"/>
      <c r="K248" s="56"/>
    </row>
    <row r="249" spans="1:11" ht="31.5" customHeight="1">
      <c r="A249" s="70"/>
      <c r="C249" s="245" t="s">
        <v>177</v>
      </c>
      <c r="D249" s="245"/>
      <c r="E249" s="245"/>
      <c r="F249" s="245"/>
      <c r="G249" s="245"/>
      <c r="H249" s="187">
        <f>SUM(H246:H248)</f>
        <v>10028</v>
      </c>
      <c r="I249" s="187">
        <f>SUM(I246:I248)</f>
        <v>10028</v>
      </c>
      <c r="J249" s="56"/>
      <c r="K249" s="56"/>
    </row>
    <row r="250" spans="1:11" ht="0.75" customHeight="1" hidden="1">
      <c r="A250" s="70"/>
      <c r="C250" s="245"/>
      <c r="D250" s="245"/>
      <c r="E250" s="245"/>
      <c r="F250" s="245"/>
      <c r="G250" s="245"/>
      <c r="H250" s="81"/>
      <c r="I250" s="81"/>
      <c r="J250" s="56"/>
      <c r="K250" s="56"/>
    </row>
    <row r="251" spans="1:11" ht="15.75" customHeight="1">
      <c r="A251" s="70"/>
      <c r="C251" s="245"/>
      <c r="D251" s="245"/>
      <c r="E251" s="245"/>
      <c r="F251" s="245"/>
      <c r="G251" s="245"/>
      <c r="H251" s="76"/>
      <c r="I251" s="76"/>
      <c r="J251" s="56"/>
      <c r="K251" s="56"/>
    </row>
    <row r="252" spans="1:11" ht="15" customHeight="1">
      <c r="A252" s="70"/>
      <c r="C252" s="245" t="s">
        <v>179</v>
      </c>
      <c r="D252" s="245"/>
      <c r="E252" s="245"/>
      <c r="F252" s="245"/>
      <c r="G252" s="245"/>
      <c r="H252" s="116">
        <f>H239</f>
        <v>337657</v>
      </c>
      <c r="I252" s="115">
        <f>H252</f>
        <v>337657</v>
      </c>
      <c r="J252" s="56"/>
      <c r="K252" s="56"/>
    </row>
    <row r="253" spans="1:11" ht="15" customHeight="1">
      <c r="A253" s="70"/>
      <c r="C253" s="247" t="s">
        <v>224</v>
      </c>
      <c r="D253" s="247"/>
      <c r="E253" s="247"/>
      <c r="F253" s="247"/>
      <c r="G253" s="247"/>
      <c r="H253" s="116">
        <f>I253</f>
        <v>88982</v>
      </c>
      <c r="I253" s="115">
        <v>88982</v>
      </c>
      <c r="J253" s="56"/>
      <c r="K253" s="56"/>
    </row>
    <row r="254" spans="1:11" ht="15" customHeight="1">
      <c r="A254" s="70"/>
      <c r="C254" s="245" t="s">
        <v>225</v>
      </c>
      <c r="D254" s="245"/>
      <c r="E254" s="245"/>
      <c r="F254" s="245"/>
      <c r="G254" s="245"/>
      <c r="H254" s="116">
        <v>88041</v>
      </c>
      <c r="I254" s="115">
        <f>H254</f>
        <v>88041</v>
      </c>
      <c r="J254" s="56"/>
      <c r="K254" s="56"/>
    </row>
    <row r="255" spans="1:11" ht="15" customHeight="1">
      <c r="A255" s="70"/>
      <c r="C255" s="1" t="s">
        <v>226</v>
      </c>
      <c r="H255" s="177">
        <v>17563</v>
      </c>
      <c r="I255" s="178">
        <f>H255</f>
        <v>17563</v>
      </c>
      <c r="J255" s="56"/>
      <c r="K255" s="56"/>
    </row>
    <row r="256" spans="1:11" ht="21.75" customHeight="1">
      <c r="A256" s="70"/>
      <c r="C256" s="245" t="s">
        <v>180</v>
      </c>
      <c r="D256" s="245"/>
      <c r="E256" s="245"/>
      <c r="F256" s="245"/>
      <c r="G256" s="245"/>
      <c r="H256" s="116">
        <f>SUM(H252:H255)</f>
        <v>532243</v>
      </c>
      <c r="I256" s="116">
        <f>SUM(I252:I255)</f>
        <v>532243</v>
      </c>
      <c r="J256" s="56"/>
      <c r="K256" s="56"/>
    </row>
    <row r="257" spans="1:11" ht="15" customHeight="1">
      <c r="A257" s="70"/>
      <c r="C257" s="245"/>
      <c r="D257" s="245"/>
      <c r="E257" s="245"/>
      <c r="F257" s="245"/>
      <c r="G257" s="245"/>
      <c r="H257" s="81"/>
      <c r="I257" s="81"/>
      <c r="J257" s="56"/>
      <c r="K257" s="56"/>
    </row>
    <row r="258" spans="1:11" ht="4.5" customHeight="1">
      <c r="A258" s="70"/>
      <c r="C258" s="245"/>
      <c r="D258" s="245"/>
      <c r="E258" s="245"/>
      <c r="F258" s="245"/>
      <c r="G258" s="245"/>
      <c r="H258" s="76"/>
      <c r="I258" s="76"/>
      <c r="J258" s="56"/>
      <c r="K258" s="56"/>
    </row>
    <row r="259" spans="1:11" ht="15" customHeight="1">
      <c r="A259" s="70"/>
      <c r="C259" s="245" t="s">
        <v>122</v>
      </c>
      <c r="D259" s="245"/>
      <c r="E259" s="245"/>
      <c r="F259" s="245"/>
      <c r="G259" s="245"/>
      <c r="H259" s="110">
        <f>H249*100/H256</f>
        <v>1.8841018106391254</v>
      </c>
      <c r="I259" s="117">
        <f>I249*100/I256</f>
        <v>1.8841018106391254</v>
      </c>
      <c r="J259" s="56"/>
      <c r="K259" s="56"/>
    </row>
    <row r="260" spans="1:11" ht="15" customHeight="1" thickBot="1">
      <c r="A260" s="70"/>
      <c r="C260" s="245"/>
      <c r="D260" s="245"/>
      <c r="E260" s="245"/>
      <c r="F260" s="245"/>
      <c r="G260" s="245"/>
      <c r="H260" s="92"/>
      <c r="I260" s="92"/>
      <c r="J260" s="56"/>
      <c r="K260" s="56"/>
    </row>
    <row r="261" spans="1:11" ht="12.75" customHeight="1" thickTop="1">
      <c r="A261" s="70"/>
      <c r="C261" s="56"/>
      <c r="D261" s="56"/>
      <c r="E261" s="56"/>
      <c r="F261" s="56"/>
      <c r="G261" s="56"/>
      <c r="H261" s="76"/>
      <c r="I261" s="76"/>
      <c r="J261" s="56"/>
      <c r="K261" s="56"/>
    </row>
    <row r="262" spans="1:11" ht="15" customHeight="1">
      <c r="A262" s="70"/>
      <c r="C262" s="56"/>
      <c r="D262" s="56"/>
      <c r="E262" s="56"/>
      <c r="F262" s="56"/>
      <c r="G262" s="56"/>
      <c r="H262" s="76"/>
      <c r="I262" s="76"/>
      <c r="J262" s="56"/>
      <c r="K262" s="56"/>
    </row>
    <row r="263" spans="1:11" ht="15.75" customHeight="1">
      <c r="A263" s="160">
        <v>27</v>
      </c>
      <c r="B263" s="164"/>
      <c r="C263" s="138" t="s">
        <v>195</v>
      </c>
      <c r="D263" s="56"/>
      <c r="E263" s="56"/>
      <c r="F263" s="56"/>
      <c r="G263" s="56"/>
      <c r="H263" s="56"/>
      <c r="I263" s="56"/>
      <c r="J263" s="56"/>
      <c r="K263" s="56"/>
    </row>
    <row r="264" spans="1:11" ht="24.75" customHeight="1">
      <c r="A264" s="163"/>
      <c r="B264" s="163"/>
      <c r="C264" s="259" t="s">
        <v>227</v>
      </c>
      <c r="D264" s="260"/>
      <c r="E264" s="260"/>
      <c r="F264" s="260"/>
      <c r="G264" s="260"/>
      <c r="H264" s="260"/>
      <c r="I264" s="260"/>
      <c r="J264" s="56"/>
      <c r="K264" s="56"/>
    </row>
    <row r="265" spans="1:11" ht="24.75" customHeight="1">
      <c r="A265" s="163"/>
      <c r="B265" s="163"/>
      <c r="C265" s="165"/>
      <c r="D265" s="166"/>
      <c r="E265" s="166"/>
      <c r="F265" s="166"/>
      <c r="G265" s="166"/>
      <c r="H265" s="166"/>
      <c r="I265" s="166"/>
      <c r="J265" s="56"/>
      <c r="K265" s="56"/>
    </row>
    <row r="266" spans="1:11" ht="24.75" customHeight="1">
      <c r="A266" s="163"/>
      <c r="B266" s="163"/>
      <c r="C266" s="165"/>
      <c r="D266" s="166"/>
      <c r="E266" s="166"/>
      <c r="F266" s="166"/>
      <c r="G266" s="166"/>
      <c r="H266" s="166"/>
      <c r="I266" s="166"/>
      <c r="J266" s="56"/>
      <c r="K266" s="56"/>
    </row>
    <row r="267" spans="1:11" ht="24.75" customHeight="1">
      <c r="A267" s="163"/>
      <c r="B267" s="163"/>
      <c r="C267" s="165"/>
      <c r="D267" s="166"/>
      <c r="E267" s="166"/>
      <c r="F267" s="166"/>
      <c r="G267" s="166"/>
      <c r="H267" s="166"/>
      <c r="I267" s="166"/>
      <c r="J267" s="56"/>
      <c r="K267" s="56"/>
    </row>
    <row r="268" spans="1:11" ht="24.75" customHeight="1">
      <c r="A268" s="163"/>
      <c r="B268" s="163"/>
      <c r="C268" s="165"/>
      <c r="D268" s="166"/>
      <c r="E268" s="166"/>
      <c r="F268" s="166"/>
      <c r="G268" s="166"/>
      <c r="H268" s="166"/>
      <c r="I268" s="166"/>
      <c r="J268" s="56"/>
      <c r="K268" s="56"/>
    </row>
    <row r="269" spans="1:11" ht="10.5" customHeight="1">
      <c r="A269" s="163"/>
      <c r="B269" s="163"/>
      <c r="C269" s="165"/>
      <c r="D269" s="166"/>
      <c r="E269" s="166"/>
      <c r="F269" s="166"/>
      <c r="G269" s="166"/>
      <c r="H269" s="166"/>
      <c r="I269" s="166"/>
      <c r="J269" s="56"/>
      <c r="K269" s="56"/>
    </row>
    <row r="270" spans="1:11" ht="12.75" customHeight="1">
      <c r="A270" s="163"/>
      <c r="B270" s="163"/>
      <c r="C270" s="165"/>
      <c r="D270" s="166"/>
      <c r="E270" s="166"/>
      <c r="F270" s="166"/>
      <c r="G270" s="166"/>
      <c r="H270" s="166"/>
      <c r="I270" s="166"/>
      <c r="J270" s="56"/>
      <c r="K270" s="56"/>
    </row>
    <row r="271" spans="3:11" ht="16.5" customHeight="1">
      <c r="C271" s="1" t="s">
        <v>42</v>
      </c>
      <c r="F271" s="166"/>
      <c r="G271" s="166"/>
      <c r="H271" s="166"/>
      <c r="I271" s="166"/>
      <c r="J271" s="56"/>
      <c r="K271" s="56"/>
    </row>
    <row r="272" spans="3:11" ht="15.75" customHeight="1">
      <c r="C272" s="4" t="s">
        <v>43</v>
      </c>
      <c r="F272" s="166"/>
      <c r="G272" s="166"/>
      <c r="H272" s="166"/>
      <c r="I272" s="166"/>
      <c r="J272" s="56"/>
      <c r="K272" s="56"/>
    </row>
    <row r="273" spans="3:11" ht="13.5" customHeight="1">
      <c r="C273" s="1" t="s">
        <v>44</v>
      </c>
      <c r="F273" s="166"/>
      <c r="G273" s="166"/>
      <c r="H273" s="166"/>
      <c r="I273" s="166"/>
      <c r="J273" s="56"/>
      <c r="K273" s="56"/>
    </row>
    <row r="274" spans="3:11" ht="18" customHeight="1">
      <c r="C274" s="65" t="s">
        <v>256</v>
      </c>
      <c r="D274" s="18"/>
      <c r="F274" s="166"/>
      <c r="G274" s="166"/>
      <c r="H274" s="166"/>
      <c r="I274" s="166"/>
      <c r="J274" s="56"/>
      <c r="K274" s="56"/>
    </row>
    <row r="275" spans="1:11" ht="12.75" customHeight="1">
      <c r="A275" s="261"/>
      <c r="B275" s="261"/>
      <c r="C275" s="261"/>
      <c r="D275" s="261"/>
      <c r="E275" s="261"/>
      <c r="F275" s="261"/>
      <c r="G275" s="261"/>
      <c r="H275" s="261"/>
      <c r="I275" s="261"/>
      <c r="J275" s="56"/>
      <c r="K275" s="56"/>
    </row>
    <row r="276" spans="1:11" ht="12.75" customHeight="1">
      <c r="A276" s="163"/>
      <c r="B276" s="163"/>
      <c r="C276" s="165"/>
      <c r="D276" s="166"/>
      <c r="E276" s="166"/>
      <c r="F276" s="166"/>
      <c r="G276" s="166"/>
      <c r="H276" s="166"/>
      <c r="I276" s="166"/>
      <c r="J276" s="56"/>
      <c r="K276" s="56"/>
    </row>
    <row r="277" spans="1:11" ht="15" customHeight="1">
      <c r="A277" s="159"/>
      <c r="B277" s="3"/>
      <c r="C277" s="245"/>
      <c r="D277" s="245"/>
      <c r="E277" s="245"/>
      <c r="F277" s="245"/>
      <c r="G277" s="245"/>
      <c r="H277" s="245"/>
      <c r="I277" s="245"/>
      <c r="J277" s="56"/>
      <c r="K277" s="56"/>
    </row>
    <row r="278" spans="1:11" ht="17.25" customHeight="1">
      <c r="A278" s="160"/>
      <c r="B278" s="3"/>
      <c r="C278" s="138"/>
      <c r="D278" s="56"/>
      <c r="E278" s="56"/>
      <c r="F278" s="56"/>
      <c r="G278" s="56"/>
      <c r="H278" s="56"/>
      <c r="I278" s="56"/>
      <c r="J278" s="56"/>
      <c r="K278" s="56"/>
    </row>
    <row r="279" spans="1:11" ht="10.5" customHeight="1">
      <c r="A279" s="159"/>
      <c r="B279" s="3"/>
      <c r="C279" s="245"/>
      <c r="D279" s="245"/>
      <c r="E279" s="245"/>
      <c r="F279" s="245"/>
      <c r="G279" s="245"/>
      <c r="H279" s="245"/>
      <c r="I279" s="245"/>
      <c r="J279" s="56"/>
      <c r="K279" s="56"/>
    </row>
    <row r="280" spans="1:11" ht="15" customHeight="1">
      <c r="A280" s="70"/>
      <c r="C280" s="56"/>
      <c r="D280" s="56"/>
      <c r="E280" s="56"/>
      <c r="F280" s="56"/>
      <c r="G280" s="56"/>
      <c r="H280" s="56"/>
      <c r="I280" s="56"/>
      <c r="J280" s="56"/>
      <c r="K280" s="56"/>
    </row>
    <row r="281" spans="1:11" ht="12.75" customHeight="1">
      <c r="A281" s="70"/>
      <c r="C281" s="56"/>
      <c r="D281" s="56"/>
      <c r="E281" s="56"/>
      <c r="F281" s="56"/>
      <c r="G281" s="56"/>
      <c r="H281" s="56"/>
      <c r="I281" s="56"/>
      <c r="J281" s="56"/>
      <c r="K281" s="56"/>
    </row>
    <row r="282" spans="1:11" ht="14.25" customHeight="1">
      <c r="A282" s="70"/>
      <c r="C282" s="56"/>
      <c r="D282" s="56"/>
      <c r="E282" s="56"/>
      <c r="F282" s="56"/>
      <c r="G282" s="56"/>
      <c r="H282" s="56"/>
      <c r="I282" s="56"/>
      <c r="J282" s="56"/>
      <c r="K282" s="56"/>
    </row>
    <row r="283" spans="1:11" ht="13.5" customHeight="1">
      <c r="A283" s="70"/>
      <c r="C283" s="56"/>
      <c r="D283" s="56"/>
      <c r="E283" s="56"/>
      <c r="F283" s="56"/>
      <c r="G283" s="56"/>
      <c r="H283" s="56"/>
      <c r="I283" s="56"/>
      <c r="J283" s="56"/>
      <c r="K283" s="56"/>
    </row>
    <row r="284" spans="1:11" ht="13.5" customHeight="1">
      <c r="A284" s="70"/>
      <c r="C284" s="56"/>
      <c r="D284" s="56"/>
      <c r="E284" s="56"/>
      <c r="F284" s="56"/>
      <c r="G284" s="56"/>
      <c r="H284" s="56"/>
      <c r="I284" s="56"/>
      <c r="J284" s="56"/>
      <c r="K284" s="56"/>
    </row>
    <row r="285" spans="1:11" ht="14.25" customHeight="1">
      <c r="A285" s="70"/>
      <c r="C285" s="56"/>
      <c r="D285" s="56"/>
      <c r="E285" s="56"/>
      <c r="F285" s="56"/>
      <c r="G285" s="56"/>
      <c r="H285" s="56"/>
      <c r="I285" s="56"/>
      <c r="J285" s="56"/>
      <c r="K285" s="56"/>
    </row>
    <row r="286" spans="1:11" ht="15.75" customHeight="1">
      <c r="A286" s="70"/>
      <c r="C286" s="56"/>
      <c r="D286" s="56"/>
      <c r="E286" s="56"/>
      <c r="F286" s="56"/>
      <c r="G286" s="56"/>
      <c r="H286" s="56"/>
      <c r="I286" s="56"/>
      <c r="J286" s="56"/>
      <c r="K286" s="56"/>
    </row>
    <row r="287" spans="1:11" ht="18.75" customHeight="1">
      <c r="A287" s="70"/>
      <c r="C287" s="56"/>
      <c r="D287" s="56"/>
      <c r="E287" s="56"/>
      <c r="F287" s="56"/>
      <c r="G287" s="56"/>
      <c r="H287" s="56"/>
      <c r="I287" s="56"/>
      <c r="J287" s="56"/>
      <c r="K287" s="56"/>
    </row>
    <row r="288" spans="1:11" ht="18" customHeight="1">
      <c r="A288" s="70"/>
      <c r="C288" s="56"/>
      <c r="D288" s="56"/>
      <c r="E288" s="56"/>
      <c r="F288" s="56"/>
      <c r="G288" s="56"/>
      <c r="H288" s="56"/>
      <c r="I288" s="56"/>
      <c r="J288" s="56"/>
      <c r="K288" s="56"/>
    </row>
    <row r="289" spans="1:11" ht="6" customHeight="1">
      <c r="A289" s="70"/>
      <c r="C289" s="56"/>
      <c r="D289" s="56"/>
      <c r="E289" s="56"/>
      <c r="F289" s="56"/>
      <c r="G289" s="56"/>
      <c r="H289" s="56"/>
      <c r="I289" s="56"/>
      <c r="J289" s="56"/>
      <c r="K289" s="56"/>
    </row>
    <row r="290" spans="1:11" ht="15" customHeight="1">
      <c r="A290" s="99"/>
      <c r="C290" s="241"/>
      <c r="D290" s="241"/>
      <c r="E290" s="241"/>
      <c r="F290" s="241"/>
      <c r="G290" s="241"/>
      <c r="H290" s="241"/>
      <c r="I290" s="241"/>
      <c r="J290" s="56"/>
      <c r="K290" s="56"/>
    </row>
    <row r="291" spans="1:11" ht="15" customHeight="1">
      <c r="A291" s="70"/>
      <c r="C291" s="245"/>
      <c r="D291" s="245"/>
      <c r="E291" s="245"/>
      <c r="F291" s="245"/>
      <c r="G291" s="245"/>
      <c r="H291" s="245"/>
      <c r="I291" s="245"/>
      <c r="J291" s="56"/>
      <c r="K291" s="56"/>
    </row>
    <row r="292" spans="1:11" ht="15" customHeight="1">
      <c r="A292" s="70"/>
      <c r="C292" s="245"/>
      <c r="D292" s="245"/>
      <c r="E292" s="245"/>
      <c r="F292" s="245"/>
      <c r="G292" s="245"/>
      <c r="H292" s="245"/>
      <c r="I292" s="245"/>
      <c r="J292" s="56"/>
      <c r="K292" s="56"/>
    </row>
    <row r="293" spans="1:11" ht="15" customHeight="1">
      <c r="A293" s="70"/>
      <c r="C293" s="56"/>
      <c r="D293" s="56"/>
      <c r="E293" s="56"/>
      <c r="F293" s="56"/>
      <c r="G293" s="56"/>
      <c r="H293" s="56"/>
      <c r="I293" s="56"/>
      <c r="J293" s="56"/>
      <c r="K293" s="56"/>
    </row>
    <row r="294" spans="10:11" ht="0.75" customHeight="1">
      <c r="J294" s="56"/>
      <c r="K294" s="56"/>
    </row>
    <row r="295" ht="22.5" customHeight="1"/>
  </sheetData>
  <mergeCells count="117">
    <mergeCell ref="C18:I18"/>
    <mergeCell ref="C9:I9"/>
    <mergeCell ref="C97:K97"/>
    <mergeCell ref="D60:E60"/>
    <mergeCell ref="I60:J60"/>
    <mergeCell ref="C81:K81"/>
    <mergeCell ref="I61:J61"/>
    <mergeCell ref="C49:F49"/>
    <mergeCell ref="C51:F51"/>
    <mergeCell ref="C86:G86"/>
    <mergeCell ref="C226:I226"/>
    <mergeCell ref="C227:I227"/>
    <mergeCell ref="A116:I116"/>
    <mergeCell ref="A155:I155"/>
    <mergeCell ref="C200:K200"/>
    <mergeCell ref="C212:I212"/>
    <mergeCell ref="C204:I204"/>
    <mergeCell ref="C211:I211"/>
    <mergeCell ref="A223:I223"/>
    <mergeCell ref="C208:I208"/>
    <mergeCell ref="C107:G107"/>
    <mergeCell ref="C113:I113"/>
    <mergeCell ref="A196:I196"/>
    <mergeCell ref="C160:I160"/>
    <mergeCell ref="C158:K158"/>
    <mergeCell ref="C173:K173"/>
    <mergeCell ref="C163:D163"/>
    <mergeCell ref="C164:D164"/>
    <mergeCell ref="C165:D165"/>
    <mergeCell ref="C264:I264"/>
    <mergeCell ref="C277:I277"/>
    <mergeCell ref="A275:I275"/>
    <mergeCell ref="C247:G247"/>
    <mergeCell ref="C248:G248"/>
    <mergeCell ref="C249:G249"/>
    <mergeCell ref="C250:G250"/>
    <mergeCell ref="C251:G251"/>
    <mergeCell ref="C260:G260"/>
    <mergeCell ref="C252:G252"/>
    <mergeCell ref="C246:G246"/>
    <mergeCell ref="C244:G244"/>
    <mergeCell ref="C236:G236"/>
    <mergeCell ref="C237:G237"/>
    <mergeCell ref="C238:G238"/>
    <mergeCell ref="C240:G240"/>
    <mergeCell ref="C235:G235"/>
    <mergeCell ref="C242:G242"/>
    <mergeCell ref="C239:G239"/>
    <mergeCell ref="C30:K30"/>
    <mergeCell ref="C37:K37"/>
    <mergeCell ref="A34:I34"/>
    <mergeCell ref="C31:K31"/>
    <mergeCell ref="C32:K32"/>
    <mergeCell ref="I59:J59"/>
    <mergeCell ref="C57:K57"/>
    <mergeCell ref="C104:G104"/>
    <mergeCell ref="C132:K132"/>
    <mergeCell ref="D62:E62"/>
    <mergeCell ref="I62:J62"/>
    <mergeCell ref="A77:I77"/>
    <mergeCell ref="C96:K96"/>
    <mergeCell ref="C105:G105"/>
    <mergeCell ref="C85:G85"/>
    <mergeCell ref="C72:K72"/>
    <mergeCell ref="C75:K75"/>
    <mergeCell ref="A1:K1"/>
    <mergeCell ref="C8:K8"/>
    <mergeCell ref="C22:K22"/>
    <mergeCell ref="C46:F46"/>
    <mergeCell ref="C15:K15"/>
    <mergeCell ref="C11:F11"/>
    <mergeCell ref="C12:I12"/>
    <mergeCell ref="C25:K25"/>
    <mergeCell ref="C19:I19"/>
    <mergeCell ref="C20:I20"/>
    <mergeCell ref="C292:I292"/>
    <mergeCell ref="C215:I215"/>
    <mergeCell ref="C216:I216"/>
    <mergeCell ref="C217:I217"/>
    <mergeCell ref="C219:I219"/>
    <mergeCell ref="C221:I221"/>
    <mergeCell ref="C220:I220"/>
    <mergeCell ref="C279:I279"/>
    <mergeCell ref="A245:I245"/>
    <mergeCell ref="C257:G257"/>
    <mergeCell ref="C290:I290"/>
    <mergeCell ref="C291:I291"/>
    <mergeCell ref="C228:G228"/>
    <mergeCell ref="C229:G229"/>
    <mergeCell ref="C230:G230"/>
    <mergeCell ref="C231:G231"/>
    <mergeCell ref="C232:G232"/>
    <mergeCell ref="C233:G233"/>
    <mergeCell ref="C234:G234"/>
    <mergeCell ref="C241:G241"/>
    <mergeCell ref="C254:G254"/>
    <mergeCell ref="C253:G253"/>
    <mergeCell ref="C256:G256"/>
    <mergeCell ref="C259:G259"/>
    <mergeCell ref="C258:G258"/>
    <mergeCell ref="C207:I207"/>
    <mergeCell ref="C108:G108"/>
    <mergeCell ref="C159:K159"/>
    <mergeCell ref="C172:K172"/>
    <mergeCell ref="C121:K121"/>
    <mergeCell ref="C120:K120"/>
    <mergeCell ref="C170:I170"/>
    <mergeCell ref="C169:I169"/>
    <mergeCell ref="C168:I168"/>
    <mergeCell ref="C161:I161"/>
    <mergeCell ref="C27:I27"/>
    <mergeCell ref="C26:I26"/>
    <mergeCell ref="C54:H54"/>
    <mergeCell ref="C84:K84"/>
    <mergeCell ref="D59:E59"/>
    <mergeCell ref="D61:E61"/>
    <mergeCell ref="C69:I69"/>
  </mergeCells>
  <printOptions horizontalCentered="1"/>
  <pageMargins left="0.75" right="0.75" top="1" bottom="1" header="0.5" footer="0.5"/>
  <pageSetup horizontalDpi="300" verticalDpi="300" orientation="portrait" paperSize="9" scale="77" r:id="rId1"/>
  <rowBreaks count="7" manualBreakCount="7">
    <brk id="33" min="1" max="8" man="1"/>
    <brk id="76" min="1" max="8" man="1"/>
    <brk id="114" max="8" man="1"/>
    <brk id="154" max="8" man="1"/>
    <brk id="194" max="8" man="1"/>
    <brk id="221" max="8" man="1"/>
    <brk id="27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Christina Liew </cp:lastModifiedBy>
  <cp:lastPrinted>2003-05-13T07:34:29Z</cp:lastPrinted>
  <dcterms:created xsi:type="dcterms:W3CDTF">1999-10-13T04:05:52Z</dcterms:created>
  <dcterms:modified xsi:type="dcterms:W3CDTF">2003-05-13T07:39:06Z</dcterms:modified>
  <cp:category/>
  <cp:version/>
  <cp:contentType/>
  <cp:contentStatus/>
</cp:coreProperties>
</file>